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 tabRatio="601" activeTab="2"/>
  </bookViews>
  <sheets>
    <sheet name="เท่าแผน" sheetId="1" r:id="rId1"/>
    <sheet name="สุงกว่าแผน" sheetId="2" r:id="rId2"/>
    <sheet name="ตำกว่าแผน" sheetId="3" r:id="rId3"/>
  </sheets>
  <definedNames>
    <definedName name="_xlnm.Print_Area" localSheetId="2">ตำกว่าแผน!$A$1:$W$153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9" i="3" l="1"/>
  <c r="K68" i="3"/>
  <c r="K67" i="3"/>
  <c r="C67" i="3"/>
  <c r="X63" i="3"/>
  <c r="N21" i="2"/>
  <c r="W61" i="3" l="1"/>
  <c r="K86" i="3"/>
  <c r="K103" i="3" s="1"/>
  <c r="C81" i="3"/>
  <c r="W22" i="3" l="1"/>
  <c r="C99" i="3"/>
  <c r="N22" i="3"/>
  <c r="F22" i="3"/>
  <c r="X58" i="2"/>
  <c r="N58" i="2"/>
  <c r="F57" i="2"/>
  <c r="X21" i="2"/>
  <c r="F21" i="2"/>
  <c r="S103" i="1"/>
  <c r="X59" i="1"/>
  <c r="N59" i="1" l="1"/>
  <c r="C78" i="1"/>
  <c r="F59" i="1"/>
  <c r="X22" i="1"/>
  <c r="N22" i="1"/>
  <c r="F22" i="1"/>
  <c r="C63" i="2" l="1"/>
  <c r="C64" i="2" s="1"/>
  <c r="C105" i="3" l="1"/>
  <c r="S110" i="3"/>
  <c r="S68" i="3"/>
  <c r="S67" i="3"/>
  <c r="K110" i="3"/>
  <c r="C110" i="3"/>
  <c r="E76" i="3"/>
  <c r="C68" i="3"/>
  <c r="C69" i="3" s="1"/>
  <c r="S111" i="3"/>
  <c r="K111" i="3"/>
  <c r="C111" i="3"/>
  <c r="E72" i="3"/>
  <c r="F73" i="3" s="1"/>
  <c r="C82" i="3" s="1"/>
  <c r="C29" i="3"/>
  <c r="S28" i="3"/>
  <c r="S29" i="3" s="1"/>
  <c r="K28" i="3"/>
  <c r="K29" i="3" s="1"/>
  <c r="S96" i="2"/>
  <c r="S97" i="2" s="1"/>
  <c r="S64" i="2"/>
  <c r="S65" i="2" s="1"/>
  <c r="K96" i="2"/>
  <c r="K97" i="2" s="1"/>
  <c r="C96" i="2"/>
  <c r="C97" i="2" s="1"/>
  <c r="K64" i="2"/>
  <c r="K65" i="2" s="1"/>
  <c r="C28" i="2"/>
  <c r="S27" i="2"/>
  <c r="S28" i="2" s="1"/>
  <c r="K27" i="2"/>
  <c r="K28" i="2" s="1"/>
  <c r="K28" i="1"/>
  <c r="K29" i="1" s="1"/>
  <c r="S65" i="1"/>
  <c r="S66" i="1" s="1"/>
  <c r="S28" i="1"/>
  <c r="S29" i="1" s="1"/>
  <c r="K66" i="1"/>
  <c r="C66" i="1"/>
  <c r="C29" i="1"/>
  <c r="C47" i="1"/>
  <c r="C85" i="1"/>
  <c r="K112" i="3" l="1"/>
  <c r="S69" i="3"/>
  <c r="S112" i="3"/>
  <c r="C112" i="3"/>
  <c r="S133" i="3"/>
  <c r="S129" i="3"/>
  <c r="S124" i="3"/>
  <c r="K124" i="3" l="1"/>
  <c r="K91" i="3"/>
  <c r="M114" i="3"/>
  <c r="M118" i="3" s="1"/>
  <c r="E114" i="3"/>
  <c r="F119" i="3" s="1"/>
  <c r="C48" i="3"/>
  <c r="V32" i="3"/>
  <c r="V36" i="3" s="1"/>
  <c r="W34" i="3"/>
  <c r="M98" i="2"/>
  <c r="N99" i="2" s="1"/>
  <c r="S125" i="2"/>
  <c r="S109" i="2"/>
  <c r="K125" i="2"/>
  <c r="K109" i="2"/>
  <c r="S42" i="3" l="1"/>
  <c r="N119" i="3"/>
  <c r="S51" i="3"/>
  <c r="F115" i="3"/>
  <c r="C124" i="3" s="1"/>
  <c r="K133" i="3"/>
  <c r="E118" i="3"/>
  <c r="C133" i="3" s="1"/>
  <c r="V33" i="3"/>
  <c r="W37" i="3"/>
  <c r="S43" i="3"/>
  <c r="M102" i="2"/>
  <c r="N103" i="2"/>
  <c r="K117" i="2" s="1"/>
  <c r="K113" i="2"/>
  <c r="C107" i="2"/>
  <c r="S47" i="3" l="1"/>
  <c r="F68" i="2"/>
  <c r="C77" i="2" s="1"/>
  <c r="M68" i="2"/>
  <c r="M72" i="2" s="1"/>
  <c r="N73" i="2" s="1"/>
  <c r="N69" i="2"/>
  <c r="K78" i="2" s="1"/>
  <c r="M31" i="2"/>
  <c r="M35" i="2" s="1"/>
  <c r="N32" i="2"/>
  <c r="C45" i="2"/>
  <c r="X34" i="1"/>
  <c r="S42" i="1" s="1"/>
  <c r="W32" i="1"/>
  <c r="W36" i="1" s="1"/>
  <c r="S49" i="1" s="1"/>
  <c r="S48" i="3" l="1"/>
  <c r="K41" i="2"/>
  <c r="K42" i="2" s="1"/>
  <c r="K79" i="2" s="1"/>
  <c r="K126" i="2"/>
  <c r="K127" i="2" s="1"/>
  <c r="K48" i="2"/>
  <c r="K133" i="2"/>
  <c r="K86" i="2"/>
  <c r="N70" i="2"/>
  <c r="N36" i="2"/>
  <c r="N33" i="2"/>
  <c r="X37" i="1"/>
  <c r="W33" i="1"/>
  <c r="S43" i="1"/>
  <c r="K45" i="2" l="1"/>
  <c r="K46" i="2" s="1"/>
  <c r="K130" i="2"/>
  <c r="K131" i="2" s="1"/>
  <c r="K82" i="2"/>
  <c r="S46" i="1"/>
  <c r="S47" i="1" s="1"/>
  <c r="C102" i="1"/>
  <c r="C103" i="1" s="1"/>
  <c r="E69" i="1"/>
  <c r="F70" i="1"/>
  <c r="C79" i="1" s="1"/>
  <c r="E35" i="1"/>
  <c r="C49" i="1" s="1"/>
  <c r="E32" i="1"/>
  <c r="K83" i="2" l="1"/>
  <c r="K114" i="2" s="1"/>
  <c r="W74" i="3"/>
  <c r="N73" i="3"/>
  <c r="N33" i="3"/>
  <c r="K42" i="3" s="1"/>
  <c r="E36" i="3"/>
  <c r="C51" i="3" s="1"/>
  <c r="E32" i="3"/>
  <c r="X69" i="2"/>
  <c r="S78" i="2" s="1"/>
  <c r="X33" i="2"/>
  <c r="E110" i="1"/>
  <c r="E98" i="2"/>
  <c r="E67" i="2"/>
  <c r="E34" i="2"/>
  <c r="E31" i="2"/>
  <c r="F32" i="2" s="1"/>
  <c r="X71" i="1"/>
  <c r="N70" i="1"/>
  <c r="K79" i="1" s="1"/>
  <c r="N33" i="1"/>
  <c r="K42" i="1" s="1"/>
  <c r="K43" i="1" s="1"/>
  <c r="K80" i="1" l="1"/>
  <c r="K43" i="3"/>
  <c r="S83" i="3"/>
  <c r="S142" i="3"/>
  <c r="K82" i="3"/>
  <c r="K142" i="3"/>
  <c r="S41" i="2"/>
  <c r="S42" i="2" s="1"/>
  <c r="S126" i="2"/>
  <c r="S127" i="2" s="1"/>
  <c r="C88" i="3"/>
  <c r="C40" i="2"/>
  <c r="C41" i="2" s="1"/>
  <c r="C78" i="2" s="1"/>
  <c r="C126" i="2"/>
  <c r="C47" i="2"/>
  <c r="S79" i="1"/>
  <c r="S80" i="1" s="1"/>
  <c r="S97" i="1"/>
  <c r="W98" i="2"/>
  <c r="X103" i="2" s="1"/>
  <c r="F99" i="2"/>
  <c r="F111" i="1"/>
  <c r="U110" i="1"/>
  <c r="V114" i="1" s="1"/>
  <c r="M110" i="1"/>
  <c r="M113" i="1" s="1"/>
  <c r="N114" i="1" s="1"/>
  <c r="W68" i="2"/>
  <c r="X70" i="2" s="1"/>
  <c r="S82" i="2" s="1"/>
  <c r="C125" i="2"/>
  <c r="M32" i="3"/>
  <c r="S96" i="1"/>
  <c r="K97" i="1"/>
  <c r="C96" i="1"/>
  <c r="K83" i="3" l="1"/>
  <c r="K123" i="3" s="1"/>
  <c r="K125" i="3" s="1"/>
  <c r="S84" i="3"/>
  <c r="S123" i="3" s="1"/>
  <c r="S125" i="3" s="1"/>
  <c r="S100" i="3"/>
  <c r="S101" i="3" s="1"/>
  <c r="K100" i="3"/>
  <c r="K101" i="3" s="1"/>
  <c r="C130" i="3"/>
  <c r="C109" i="2"/>
  <c r="C113" i="2"/>
  <c r="S79" i="2"/>
  <c r="N111" i="1"/>
  <c r="V111" i="1"/>
  <c r="X99" i="2"/>
  <c r="S113" i="2" s="1"/>
  <c r="E102" i="2"/>
  <c r="W102" i="2"/>
  <c r="S117" i="2" s="1"/>
  <c r="U113" i="1"/>
  <c r="E113" i="1"/>
  <c r="F114" i="1" s="1"/>
  <c r="F103" i="2" l="1"/>
  <c r="C117" i="2" s="1"/>
  <c r="S145" i="3"/>
  <c r="V72" i="3"/>
  <c r="W77" i="3" s="1"/>
  <c r="M72" i="3"/>
  <c r="N74" i="3" s="1"/>
  <c r="K87" i="3" s="1"/>
  <c r="W69" i="1"/>
  <c r="W70" i="1" s="1"/>
  <c r="S98" i="1"/>
  <c r="M69" i="1"/>
  <c r="K98" i="1"/>
  <c r="K99" i="1" s="1"/>
  <c r="V76" i="3" l="1"/>
  <c r="X78" i="3"/>
  <c r="S92" i="3"/>
  <c r="S107" i="3" s="1"/>
  <c r="S149" i="3"/>
  <c r="N115" i="3"/>
  <c r="K129" i="3" s="1"/>
  <c r="S84" i="1"/>
  <c r="S85" i="1" s="1"/>
  <c r="E71" i="2"/>
  <c r="C133" i="2" s="1"/>
  <c r="N71" i="1"/>
  <c r="K84" i="1" s="1"/>
  <c r="S143" i="3"/>
  <c r="K143" i="3"/>
  <c r="C91" i="3"/>
  <c r="C107" i="3" s="1"/>
  <c r="F37" i="3"/>
  <c r="F33" i="3"/>
  <c r="C142" i="3" s="1"/>
  <c r="W72" i="2"/>
  <c r="S86" i="2" s="1"/>
  <c r="F35" i="2"/>
  <c r="W31" i="2"/>
  <c r="W32" i="2" s="1"/>
  <c r="S130" i="2" s="1"/>
  <c r="S131" i="2" s="1"/>
  <c r="W73" i="1"/>
  <c r="S88" i="1" s="1"/>
  <c r="E73" i="1"/>
  <c r="M32" i="1"/>
  <c r="N34" i="1" s="1"/>
  <c r="F36" i="1"/>
  <c r="F33" i="1"/>
  <c r="K46" i="1" l="1"/>
  <c r="K47" i="1" s="1"/>
  <c r="K85" i="1" s="1"/>
  <c r="C143" i="3"/>
  <c r="C42" i="3"/>
  <c r="F72" i="2"/>
  <c r="C86" i="2"/>
  <c r="S45" i="2"/>
  <c r="S46" i="2" s="1"/>
  <c r="S83" i="2" s="1"/>
  <c r="S114" i="2" s="1"/>
  <c r="C88" i="1"/>
  <c r="C97" i="1"/>
  <c r="C98" i="1" s="1"/>
  <c r="C42" i="1"/>
  <c r="C43" i="1" s="1"/>
  <c r="C80" i="1" s="1"/>
  <c r="X74" i="1"/>
  <c r="X73" i="2"/>
  <c r="K102" i="1"/>
  <c r="K103" i="1" s="1"/>
  <c r="F74" i="1"/>
  <c r="F69" i="2"/>
  <c r="C130" i="2" s="1"/>
  <c r="W35" i="2"/>
  <c r="S133" i="2" s="1"/>
  <c r="C147" i="3"/>
  <c r="V73" i="3"/>
  <c r="N34" i="3"/>
  <c r="K146" i="3" s="1"/>
  <c r="M73" i="1"/>
  <c r="K88" i="1" s="1"/>
  <c r="F77" i="3"/>
  <c r="M36" i="3"/>
  <c r="K149" i="3" s="1"/>
  <c r="M36" i="1"/>
  <c r="K49" i="1" s="1"/>
  <c r="K106" i="1" l="1"/>
  <c r="C43" i="3"/>
  <c r="C100" i="3"/>
  <c r="C101" i="3" s="1"/>
  <c r="C83" i="3"/>
  <c r="C125" i="3" s="1"/>
  <c r="S88" i="3"/>
  <c r="S146" i="3"/>
  <c r="S147" i="3" s="1"/>
  <c r="K147" i="3"/>
  <c r="K47" i="3"/>
  <c r="K104" i="3" s="1"/>
  <c r="N37" i="3"/>
  <c r="K51" i="3"/>
  <c r="K107" i="3" s="1"/>
  <c r="C131" i="2"/>
  <c r="C82" i="2"/>
  <c r="C83" i="2" s="1"/>
  <c r="C114" i="2" s="1"/>
  <c r="X36" i="2"/>
  <c r="S48" i="2"/>
  <c r="C127" i="2"/>
  <c r="N74" i="1"/>
  <c r="N37" i="1"/>
  <c r="S89" i="3" l="1"/>
  <c r="S130" i="3" s="1"/>
  <c r="S104" i="3"/>
  <c r="S105" i="3" s="1"/>
  <c r="K48" i="3"/>
  <c r="K88" i="3" s="1"/>
  <c r="K130" i="3" s="1"/>
  <c r="K105" i="3"/>
</calcChain>
</file>

<file path=xl/comments1.xml><?xml version="1.0" encoding="utf-8"?>
<comments xmlns="http://schemas.openxmlformats.org/spreadsheetml/2006/main">
  <authors>
    <author>user</author>
  </authors>
  <commentList>
    <comment ref="H4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A8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I8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8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A9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9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I9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4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4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A7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I7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7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A10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10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A12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I12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12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A8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I8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8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A10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I10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10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A1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I1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1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A13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ทำไม้ยังไม่ตามแผน
ทำได้ตั้งแผนไว้ 1000 ทำได้ 700  คงเหลือ 300 ยกไปทำในเดือน กค</t>
        </r>
      </text>
    </comment>
    <comment ref="I13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ทำไม้ยังไม่ตามแผน
ทำได้ตั้งแผนไว้ 1000 ทำได้ 700  คงเหลือ 300 ยกไปทำในเดือน กค</t>
        </r>
      </text>
    </comment>
    <comment ref="Q13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ทำไม้ยังไม่ตามแผน
ทำได้ตั้งแผนไว้ 1000 ทำได้ 700  คงเหลือ 300 ยกไปทำในเดือน กค</t>
        </r>
      </text>
    </comment>
    <comment ref="A1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I1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  <comment ref="Q1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ส/ทชีวภาพคงเหลือ เป็นยอดยกไปในเดือน กค จะแสดงในงบดุล</t>
        </r>
      </text>
    </comment>
  </commentList>
</comments>
</file>

<file path=xl/sharedStrings.xml><?xml version="1.0" encoding="utf-8"?>
<sst xmlns="http://schemas.openxmlformats.org/spreadsheetml/2006/main" count="1899" uniqueCount="349">
  <si>
    <t>วิธีคำนวณมูลค่ายุติธรรมสินทรัพย์ชีวภาพ</t>
  </si>
  <si>
    <t>=</t>
  </si>
  <si>
    <t>ราคาตลาด - ต้นทุนในการขาย ณ จุดเก็บเกี่ยว (ประมาณการค่าใช้จ่ายในการขาย)</t>
  </si>
  <si>
    <t>มูลค่ายุติธรรมสินทรัพย์ชีวภาพ</t>
  </si>
  <si>
    <t xml:space="preserve"> </t>
  </si>
  <si>
    <t>บาท</t>
  </si>
  <si>
    <t>สินทรัพย์ชีวภาพคงเหลือ</t>
  </si>
  <si>
    <t xml:space="preserve">           2.3.4 บันทึกต้นทุนสินทรัพย์ชีวภาพจากการทำไม้ออกงวดที่ 2 งวดสุดท้าย</t>
  </si>
  <si>
    <t xml:space="preserve">                  เดบิต  ไม้ซุงสวนป่า (500 x 15,000)</t>
  </si>
  <si>
    <t xml:space="preserve">                  เครดิต สินทรัพย์ชีวภาพ - ไม้ซุงสวนป่า</t>
  </si>
  <si>
    <t xml:space="preserve">                  เดบิต ต้นทุนขาย (500 x 15,000)</t>
  </si>
  <si>
    <t xml:space="preserve">                  เครดิต กำไรจากการวัดมูลค่ายุติธรรม</t>
  </si>
  <si>
    <t xml:space="preserve">      =   ราคาตลาด (ปริมาตรที่ทำออก x ราคาตลาด) - ต้นทุนในการขาย ณ จุดเก็บเกี่ยว (ประมาณการค่าใช้จ่ายในการขาย)</t>
  </si>
  <si>
    <t>สินทรัพย์ชีวภาพ ณ วันต้นงวด - สินทรัพย์ชีวภาพที่รับรู้ในงวดก่อน (ทำไม้ออกงวดที่ 1)</t>
  </si>
  <si>
    <t>ตัวอย่างที่ 1 การตั้งประมาณการมูลค่ายุติธรรมสินทรัพย์ชีวภาพ จากการทำไม้ออกได้ตามแผนการดำเนินงาน</t>
  </si>
  <si>
    <t xml:space="preserve"> เครดิต สินทรัพย์ชีวภาพ - ไม้ซุงสวนป่า </t>
  </si>
  <si>
    <t xml:space="preserve">  เครดิต ไม้ซุงสวนป่า </t>
  </si>
  <si>
    <t xml:space="preserve">เครดิต ไม้ซุงสวนป่า </t>
  </si>
  <si>
    <t xml:space="preserve"> เดบิต  ไม้ซุงสวนป่า (500 x 15,000)</t>
  </si>
  <si>
    <t xml:space="preserve"> เครดิต กำไรจากการวัดมูลค่ายุติธรรม</t>
  </si>
  <si>
    <t xml:space="preserve">                    เดบิต ต้นทุนขาย (500 x 8,000)</t>
  </si>
  <si>
    <t xml:space="preserve">                  เดบิต ไม้ซุงสวนป่า (500 x8,000)</t>
  </si>
  <si>
    <t xml:space="preserve">   สินทรัพย์ชีวภาพคงเหลือ</t>
  </si>
  <si>
    <t xml:space="preserve">                                     เครดิต สินทรัพย์ชีวภาพ - ไม้ซุงสวนป่า </t>
  </si>
  <si>
    <t xml:space="preserve">                                    เครดิต ไม้ซุงสวนป่า </t>
  </si>
  <si>
    <t>สินทรัพย์ชีวภาพ ณ วันต้นงวด - สินทรัพย์ชีวภาพที่รับรู้ในงวด 1 (ทำไม้ออกงวดที่ 1)-สินทรัพย์ชีวภาพที่รับรู้ในงวดที่ 2</t>
  </si>
  <si>
    <t>300 ลบ.ม.</t>
  </si>
  <si>
    <t>(1,000-500-200)</t>
  </si>
  <si>
    <t xml:space="preserve"> สินทรัพย์ชีวภาพคงเหลือ</t>
  </si>
  <si>
    <t xml:space="preserve"> เครดิต ไม้ซุงสวนป่า </t>
  </si>
  <si>
    <t>ต้นทุนขาย</t>
  </si>
  <si>
    <t xml:space="preserve">                                         เครดิต ไม้ซุงสวนป่า </t>
  </si>
  <si>
    <t xml:space="preserve">                                   เครดิต กำไรจากการวัดมูลค่ายุติธรรม</t>
  </si>
  <si>
    <t xml:space="preserve">                            เครดิต ไม้ซุงสวนป่า  </t>
  </si>
  <si>
    <t xml:space="preserve">                             เครดิต กำไรจากการวัดมูลค่ายุติธรรม</t>
  </si>
  <si>
    <t xml:space="preserve">             เดบิต  ไม้ซุงสวนป่า (500 x 8,000)</t>
  </si>
  <si>
    <t xml:space="preserve">             เดบิต ขาดทุนจากการวัดมูลค่ายุติธรรม</t>
  </si>
  <si>
    <t xml:space="preserve">               เดบิต ไม้ซุงสวนป่า ((700x8,000) </t>
  </si>
  <si>
    <t xml:space="preserve">               เดบิต ต้นทุนขาย (700x8,000)</t>
  </si>
  <si>
    <t xml:space="preserve">             เดบิต ต้นทุนขาย (500 x 8,000)</t>
  </si>
  <si>
    <t xml:space="preserve"> เครดิต ไม้ซุงสวนป่า  </t>
  </si>
  <si>
    <t xml:space="preserve">                   เดบิต ไม้ซุงสวนป่า ((200x8,000)</t>
  </si>
  <si>
    <t xml:space="preserve">                    เดบิต ต้นทุนขาย ((200x8,000)</t>
  </si>
  <si>
    <t xml:space="preserve">                     เดบิต ไม้ซุงสวนป่า (500 x 8000)</t>
  </si>
  <si>
    <t xml:space="preserve">                   เครดิต ไม้ซุงสวนป่า </t>
  </si>
  <si>
    <t xml:space="preserve"> 3. ประจำเดือน กรกฎาคม มีการทำไม้ออกตามแผนการดำเนินงานงวดที่ 3 งวดสุดท้าย   ทำไม้ได้ปริมาตร 300 ลบ.ม. @ 15,000 บาท </t>
  </si>
  <si>
    <t xml:space="preserve">                    เครดิต กำไรจากการวัดมูลค่ายุติธรรม </t>
  </si>
  <si>
    <t xml:space="preserve">                      เดบิต ไม้ซุงสวนป่า (300 x 15,000)</t>
  </si>
  <si>
    <t xml:space="preserve">                      เดบิต ต้นทุนขาย (300x15,000)</t>
  </si>
  <si>
    <t xml:space="preserve">                      เดบิต ไม้ซุงสวนป่า (300 x8,000)</t>
  </si>
  <si>
    <t xml:space="preserve">                3.1 บันทึกสินค้าชีวภาพจากการทำไม้ออกงวดที่ 3</t>
  </si>
  <si>
    <t xml:space="preserve">                3.2 บันทึกต้นทุนสินทรัพย์ชีวภาพจากการทำไม้ออกงวดที่ 2</t>
  </si>
  <si>
    <t xml:space="preserve">               3.2 บันทึกต้นทุนสินทรัพย์ชีวภาพจากการทำไม้ออกงวดที่ 3</t>
  </si>
  <si>
    <t xml:space="preserve">                3.2 บันทึกต้นทุนสินทรัพย์ชีวภาพจากการทำไม้ออกงวดที่ 3</t>
  </si>
  <si>
    <t>เครดิต สินทรัพย์ชีวภาพ - ไม้ซุงสวนป่า (500*10,000)</t>
  </si>
  <si>
    <t xml:space="preserve">                       เดบิต ไม้ซุงสวนป่า (500 x 10,000)</t>
  </si>
  <si>
    <t xml:space="preserve">                      เดบิต ต้นทุนขาย (500 x 10,000)</t>
  </si>
  <si>
    <t xml:space="preserve">                      เดบิต ไม้ซุงสวนป่า ((300 x 10,000)</t>
  </si>
  <si>
    <t xml:space="preserve">                      เดบิต ต้นทุนขาย ((300x10,000)</t>
  </si>
  <si>
    <t xml:space="preserve"> 3. ประจำเดือน กรกฎาคม มีการทำไม้ออกตามแผนการดำเนินงานงวดที่ 3 งวดสุดท้าย   ทำไม้ได้ปริมาตร 300 ลบ.ม. @ 8,000 บาท </t>
  </si>
  <si>
    <t xml:space="preserve">3. ประจำเดือน กรกฎาคม มีการทำไม้ออกตามแผนการดำเนินงานงวดที่ 3 งวดสุดท้าย   ทำไม้ได้ปริมาตร 300 ลบ.ม. @ 10,000 บาท </t>
  </si>
  <si>
    <t xml:space="preserve">                             เครดิต ไม้ซุงสวนป่า </t>
  </si>
  <si>
    <t xml:space="preserve">                      เดบิต ต้นทุนขาย (300x8,000)</t>
  </si>
  <si>
    <t xml:space="preserve">                  เครดิต กำไรจากการวัดมูลค่ายุติธรมม (500*5000)</t>
  </si>
  <si>
    <t xml:space="preserve">                  เครดิต กำไรจากการวัดมูลค่ายุติธรมม (200*5000)</t>
  </si>
  <si>
    <t xml:space="preserve">                     เดบิต ขาดทุนจากการวัดมูลค่ายุติธรรม(500*2000)</t>
  </si>
  <si>
    <t>เครดิต สินทรัพย์ชีวภาพ - ไม้ซุงสวนป่า (200*10000)</t>
  </si>
  <si>
    <t xml:space="preserve">                   เดบิต ขาดทุนจากการวัดมูลค่ายุติธรรม (200*2000)</t>
  </si>
  <si>
    <t xml:space="preserve">                       เดบิต ไม้ซุงสวนป่า (500x10,000)</t>
  </si>
  <si>
    <t xml:space="preserve">                      เดบิต ต้นทุนขาย (500x10,000)</t>
  </si>
  <si>
    <t>ส/ทชีวภาพยกไป ในเดือน มีนาคม</t>
  </si>
  <si>
    <t>ส/ทชีวภาพยกไป ในเดือน เมษายน</t>
  </si>
  <si>
    <t>เดบิต ต้นทุนขาย (500 x 15,000)</t>
  </si>
  <si>
    <t>ปริมาตรยกไปในเดือน เมษายน</t>
  </si>
  <si>
    <t xml:space="preserve">     เดบิต ไม้ซุงสวนป่า ((500x8,000)</t>
  </si>
  <si>
    <t xml:space="preserve">     เดบิต ขาดทุนจากการวัดมูลค่ายุติธรรม</t>
  </si>
  <si>
    <t xml:space="preserve">           เครดิต กำไรจากการวัดมูลค่ายุติธรรม</t>
  </si>
  <si>
    <t xml:space="preserve">                  เดบิต ต้นทุนขาย ((500x15,000)</t>
  </si>
  <si>
    <t xml:space="preserve">             เครดิต สินทรัพย์ชีวภาพ - ไม้ซุงสวนป่า (500*10,000)</t>
  </si>
  <si>
    <t xml:space="preserve">             เครดิต ไม้ซุงสวนป่า </t>
  </si>
  <si>
    <t>ต้นทุนขายสะสม ม.ค.-มี.ค.</t>
  </si>
  <si>
    <t>ต้นทุนขาย สำหรับเดือน ม.ค.</t>
  </si>
  <si>
    <t xml:space="preserve">           เดบิต  สินทรัพย์ชีวภาพ - ไม้ซุงสวนป่า </t>
  </si>
  <si>
    <t xml:space="preserve">                 เครดิต  กำไรจากการวัดมูลค่ายุติธรรม</t>
  </si>
  <si>
    <t xml:space="preserve">                                   เครดิต สินทรัพย์ชีวภาพ - ไม้ซุงสวนป่า (500*10,000)</t>
  </si>
  <si>
    <t>ต้นทุนขายสะสม ม.ค.-เม.ย.</t>
  </si>
  <si>
    <t>ต้นทุนขาย สำหรับเดือน มี.ค.</t>
  </si>
  <si>
    <t>ต้นทุนขาย สำหรับเดือน เม.ย.</t>
  </si>
  <si>
    <t xml:space="preserve">ส/ทชีวภาพยกไป </t>
  </si>
  <si>
    <t xml:space="preserve">                      เดบิต ต้นทุนขาย (200x10,000)</t>
  </si>
  <si>
    <t xml:space="preserve">                               เครดิต ไม้ซุงสวนป่า  </t>
  </si>
  <si>
    <t xml:space="preserve">                    เครดิต สินทรัพย์ชีวภาพ - ไม้ซุงสวนป่า </t>
  </si>
  <si>
    <t xml:space="preserve"> เครดิต สินทรัพย์ชีวภาพ - ไม้ซุงสวนป่า</t>
  </si>
  <si>
    <t xml:space="preserve">              เดบิต ขาดทุนจากการวัดมูลค่ายุติธรรม</t>
  </si>
  <si>
    <t>สินทรัพย์ชีวภาพ</t>
  </si>
  <si>
    <t>สินทรัพย์ชีวภาพ ณ วันต้นงวด</t>
  </si>
  <si>
    <t>หัก สินทรัพย์ชีวภาพประจำงวด ม.ค.</t>
  </si>
  <si>
    <t>หัก สินทรัพย์ชีวภาพประจำงวด</t>
  </si>
  <si>
    <t>หัก สินทรัพย์ชีวภาพประจำงวด ม.ค.-เม.ย.</t>
  </si>
  <si>
    <t>กำไร(ขาดทุน)จากการวัดมูลค่ายุติธรรม</t>
  </si>
  <si>
    <t>กำไร(ขาดทุน)จากการวัดมูลค่ายุติธรรมตั้งประมาณการไว้</t>
  </si>
  <si>
    <t>มีวิธีการบันทึกบัญชี  ดังนี้</t>
  </si>
  <si>
    <t xml:space="preserve">          ราคาตลาด ณ วันต้นงวด</t>
  </si>
  <si>
    <t xml:space="preserve">          ราคาตลาด ณ วันสิ้นงวด</t>
  </si>
  <si>
    <t xml:space="preserve">     กำไร(ขาด)ทุนจากการวัดมูลค่าสำหรับงวด</t>
  </si>
  <si>
    <t xml:space="preserve">     กำไร(ขาดทุน)จากการวัดมูลค่าสำหรับงวด</t>
  </si>
  <si>
    <t xml:space="preserve">                  เครดิต กำไรจากการวัดมูลค่ายุติธรรม </t>
  </si>
  <si>
    <t xml:space="preserve">                  เดบิต ขาดทุนจากการวัดมูลค่ายุติธรรม </t>
  </si>
  <si>
    <t>กำไร(ขาดทุน)จากการวัดมูลค่ายุติธรรมสะสม</t>
  </si>
  <si>
    <t xml:space="preserve">          ราคาตลาด ณ วันต้นงวด (500x10,000)</t>
  </si>
  <si>
    <t xml:space="preserve">          ราคาตลาด ณ วันสิ้นงวด (500x10,000)</t>
  </si>
  <si>
    <t xml:space="preserve">          ราคาตลาด ณ วันต้นงวด  (500x10,000)</t>
  </si>
  <si>
    <t xml:space="preserve">          ราคาตลาด ณ วันสิ้นงวด  (500x10,000)</t>
  </si>
  <si>
    <t>ราคาตลาด ณ วันต้นงวด  (500x10,000)</t>
  </si>
  <si>
    <t>ราคาตลาด ณ วันสิ้นงวด  (500x15,000)</t>
  </si>
  <si>
    <t>ราคาตลาด ณ วันสิ้นงวด  (500x8,000)</t>
  </si>
  <si>
    <t>รับรู้กำไรสำหรับงวด เพิ่มขึ้น/(ลดลง) มี.ค.</t>
  </si>
  <si>
    <t>รับรู้กำไรสำหรับงวด เพิ่มขึ้น/(ลดลง) เดือน ม.ค.</t>
  </si>
  <si>
    <t>รับรู้กำไรสำหรับงวด เพิ่มขึ้น/(ลดลง) เดือน เม.ย.</t>
  </si>
  <si>
    <t xml:space="preserve">รับรู้กำไรสำหรับงวด เพิ่มขึ้น/(ลดลง) </t>
  </si>
  <si>
    <t xml:space="preserve">          ราคาตลาด ณ วันสิ้นงวด  (300x10,000)</t>
  </si>
  <si>
    <t>ราคาตลาด ณ วันสิ้นงวด  (700x15,000)</t>
  </si>
  <si>
    <t xml:space="preserve">          ราคาตลาด ณ วันต้นงวด </t>
  </si>
  <si>
    <t xml:space="preserve">ราคาตลาด ณ วันต้นงวด  </t>
  </si>
  <si>
    <t>ราคาตลาด ณ วันสิ้นงวด  (300x15,000)</t>
  </si>
  <si>
    <t>ราคาตลาด ณ วันสิ้นงวด  (700x8,000)</t>
  </si>
  <si>
    <t>ราคาตลาด ณ วันสิ้นงวด  (300x8,000)</t>
  </si>
  <si>
    <t xml:space="preserve">ราคาตลาด ณ วันต้นงวด </t>
  </si>
  <si>
    <t xml:space="preserve">          ราคาตลาด ณ วันสิ้นงวด  (200x10,000)</t>
  </si>
  <si>
    <t>ราคาตลาด ณ วันสิ้นงวด  (200x15,000)</t>
  </si>
  <si>
    <t>ราคาตลาด ณ วันต้นงวด  (200x10,000)</t>
  </si>
  <si>
    <t>ราคาตลาด ณ วันต้นงวด  (300x10,000)</t>
  </si>
  <si>
    <t>ราคาตลาด ณ วันสิ้นงวด  (200x8,000)</t>
  </si>
  <si>
    <t xml:space="preserve">                      เครดิต สินทรัพย์ชีวภาพ - ไม้ซุงสวนป่า </t>
  </si>
  <si>
    <t xml:space="preserve">     วิธีการคำนวณกำไร(ขาดทุน)จากการวัดมูลค่ายุติธรรม ทำไม้งวดที่ 1</t>
  </si>
  <si>
    <t xml:space="preserve">     วิธีการคำนวณกำไร(ขาดทุน)จากการวัดมูลค่ายุติธรรม ทำไม้งวดที่ 2</t>
  </si>
  <si>
    <t xml:space="preserve">     วิธีการคำนวณกำไร(ขาดทุน)จากการวัดมูลค่ายุติธรรม ทำไม้งวดที่ 3</t>
  </si>
  <si>
    <t xml:space="preserve">                  เครดิต สินทรัพย์ชีวภาพ - ไม้ซุงสวนป่า (500*10,000)</t>
  </si>
  <si>
    <t>ตัวอย่างที่ 2 การตั้งประมาณการมูลค่ายุติธรรมสินทรัพย์ชีวภาพ จากการทำไม้ออกได้สูงกว่าแผนการดำเนินงาน</t>
  </si>
  <si>
    <t xml:space="preserve">          ราคาตลาด ณ วันสิ้นงวด  (700x10,000)</t>
  </si>
  <si>
    <t>หัก สินทรัพย์ชีวภาพประจำงวด มี.ค.</t>
  </si>
  <si>
    <t>หัก สินทรัพย์ชีวภาพประจำงวด เม.ย.</t>
  </si>
  <si>
    <t>ตัวอย่างที่ 3 การตั้งประมาณการมูลค่ายุติธรรมสินทรัพย์ชีวภาพ จากการทำไม้ออกได้ต่ำกว่าแผนการดำเนินงาน</t>
  </si>
  <si>
    <t>หัก สินทรัพย์ชีวภาพประจำงวด ม.ค.-มี.ค.</t>
  </si>
  <si>
    <t>รับรู้กำไรสำหรับงวด เพิ่มขึ้น/(ลดลง) เดือน ม.ค.-มี.ค.</t>
  </si>
  <si>
    <t xml:space="preserve">           เดบิต  สินทรัพย์ชีวภาพ - ไม้ซุงสวนป่า  (500x10,000)</t>
  </si>
  <si>
    <t>สินทรัพย์ชีวภาพ ณ วันประมาณการ</t>
  </si>
  <si>
    <t>5,000,000  บาท</t>
  </si>
  <si>
    <t>5,000,000.-/500.- = 10,000.-เท่ากับราคาต่อ ล.บม.</t>
  </si>
  <si>
    <t xml:space="preserve">                              เครดิต สินทรัพย์ชีวภาพ - ไม้ซุงสวนป่า </t>
  </si>
  <si>
    <t xml:space="preserve">     เดบิต  ต้นทุนขาย (500x8,000)</t>
  </si>
  <si>
    <t xml:space="preserve">          4.2 บันทึกต้นทุนสินทรัพย์ชีวภาพจากการทำไม้ออกงวดที่ 2 </t>
  </si>
  <si>
    <t xml:space="preserve">สินทรัพย์ชีวภาพ ณ วันต้นงวด </t>
  </si>
  <si>
    <t xml:space="preserve">กำไร(ขาดทุน)จากการวัดมูลค่ายุติธรรมตั้งประมาณการไว้ </t>
  </si>
  <si>
    <r>
      <rPr>
        <b/>
        <u/>
        <sz val="16"/>
        <color theme="1"/>
        <rFont val="TH SarabunPSK"/>
        <family val="2"/>
      </rPr>
      <t>ข้อสรุป ณ วันสิ้นไตรมาส</t>
    </r>
    <r>
      <rPr>
        <sz val="16"/>
        <color theme="1"/>
        <rFont val="TH SarabunPSK"/>
        <family val="2"/>
      </rPr>
      <t xml:space="preserve"> </t>
    </r>
  </si>
  <si>
    <t xml:space="preserve"> เนื่องจากมีรายได้ และค่าใช้จ่ายที่เท่ากัน</t>
  </si>
  <si>
    <t>5,250,000 (500 x 10,500) - 250,000 (500x500)</t>
  </si>
  <si>
    <t xml:space="preserve">               เครดิต สินทรัพย์ชีวภาพ- ไม้ซุงสวนป่า (500*10,000)</t>
  </si>
  <si>
    <t>(500*10,000)</t>
  </si>
  <si>
    <t xml:space="preserve">                เครดิต สินทรัพย์ชีวภาพ- ไม้ซุงสวนป่า (500*10,000)</t>
  </si>
  <si>
    <t xml:space="preserve">                  เดบิต  สินทรัพย์ชีวภาพ - ไม้ซุงสวนป่า </t>
  </si>
  <si>
    <t xml:space="preserve">                             เครดิต  กำไรจากการวัดมูลค่ายุติธรรม</t>
  </si>
  <si>
    <t xml:space="preserve">                      เดบิต  สินทรัพย์ชีวภาพ - ไม้ซุงสวนป่า </t>
  </si>
  <si>
    <t xml:space="preserve">                                 เครดิต  กำไรจากการวัดมูลค่ายุติธรรม</t>
  </si>
  <si>
    <t xml:space="preserve">                       เครดิต ไม้ซุงสวนป่า </t>
  </si>
  <si>
    <t xml:space="preserve">                       เครดิต สินทรัพย์ชีวภาพ - ไม้ซุงสวนป่า(500*10,000)</t>
  </si>
  <si>
    <t xml:space="preserve">                       เครดิต กำไรจากการวัดมูลค่ายุติธรรม</t>
  </si>
  <si>
    <t>ข้อสรุป ณ วันสิ้นไตรมาส</t>
  </si>
  <si>
    <t>ข้อสรุป  ณ วันสิ้นไตรมาส</t>
  </si>
  <si>
    <t xml:space="preserve">          ราคาตลาด ณ วันต้นงวด  (300x10,000)</t>
  </si>
  <si>
    <t>และคาดว่าจะมีค่าใช้จ่ายในการขาย จำนวน 500 บาท ต่อ ลบ.ม.</t>
  </si>
  <si>
    <t xml:space="preserve">เดือน ม.ค. 500 ลบ.ม., เดือน มี.ค. 700 ลบ.ม. และเดือน เม.ย.300 ลบ.ม.(รวมทำไม้ออกทั้งสิ้น 1500.- ลบ.ม.) ตีราคาตลาด ณ จุดเก็ยวเกี่ยวจำนวน  10,500.- บาท ต่อ ลบ.ม. </t>
  </si>
  <si>
    <t>และคาดว่าจะมีค่าใช้จ่ายในการขาย จำนวน 500 บาท ต่อ ลบ.ม. (ทำไม้เกินแผนการดำเนินงาน)</t>
  </si>
  <si>
    <t xml:space="preserve">เดือน ม.ค. 500 ลบ.ม., เดือน มี.ค. 200 ลบ.ม. และเดือน เม.ย. 300 ลบ.ม.(รวมทำไม้ออกทั้งสิ้น 1,000.- ลบ.ม.) ตีราคาตลาด ณ จุดเก็ยวเกี่ยวจำนวน  10,500.- บาท ต่อ ลบ.ม. </t>
  </si>
  <si>
    <t>และคาดว่าจะมีค่าใช้จ่ายในการขาย จำนวน 500 บาท ต่อ ลบ.ม.  (ทำไม้ต่ำกว่าเป้าหมายภายในไตรมาสและมีปริมาตรคงเหลือยกไปเดือนถัดไป)</t>
  </si>
  <si>
    <t xml:space="preserve">                              เครดิต สินทรัพย์ชีวภาพ - ไม้ซุงสวนป่า (200x10000)</t>
  </si>
  <si>
    <t xml:space="preserve">          ราคาตลาด ณ วันต้นงวด  (200x10,000)</t>
  </si>
  <si>
    <t>สินทรัพย์ชีวภาพ ณ วันต้นงวด ยกมา</t>
  </si>
  <si>
    <t xml:space="preserve">      4.1 บันทึกสินค้าชีวภาพจากการทำไม้ออกงวดที่ 2</t>
  </si>
  <si>
    <t xml:space="preserve">       4.2 บันทึกต้นทุนสินทรัพย์ชีวภาพจากการทำไม้ออกงวดที่ 2</t>
  </si>
  <si>
    <t xml:space="preserve">        4.2 บันทึกต้นทุนสินทรัพย์ชีวภาพจากการทำไม้ออกงวดที่ 2 </t>
  </si>
  <si>
    <t xml:space="preserve">ณ ไตรมาส 1 ปี 25xx โดยมีผลการทำไม้ออก ม.ค. 500 ลบ.ม. และเดือน มี.ค. 500 ลบ.ม. ตีราคาตลาด ณ จุดเก็ยวเกี่ยวจำนวน  10,500.- บาท ต่อ ลบ.ม. </t>
  </si>
  <si>
    <t>มีต้นทุนขาย 15,000,000.- บาท จะไปแสดงในงบกำไรขาดทุนด้านรายได้และค่าใช้จ่าย(ต้นทุนขาย)ด้วยจำนวนที่เท่ากัน จะไม่มีผลต่องบกำไรขาดทุนของ อ.อ.ป.</t>
  </si>
  <si>
    <t xml:space="preserve">จะมีกำไรจากการวัดมูลค่ายุติธรรม 10,000,000.- บาท มีต้นทุนขาย 10,000,000.- บาท จะไปแสดงในงบกำไรขาดทุนด้านรายได้และค่าใช้จ่าย(ต้นทุนขาย)ด้วยจำนวนที่เท่ากัน </t>
  </si>
  <si>
    <t>โจทย์ หน่วยงานมีแผนในการทำไม้ซุงสวนป่า ณ จุดเก็บเกี่ยวไว้เดือน ม.ค. 500 ลบ.ม., เดือน มี.ค. 500 ลบ.ม. รวมไตรมาส 1 ทั้งสิ้น 1,000.- ลบ.ม.  โดยมีผลการทำไม้ออก</t>
  </si>
  <si>
    <t>วันที่ตั้งประมาณการ มีวิธีการบันทึกบัญชี ดังนี้</t>
  </si>
  <si>
    <t>กรณีที่ 1 หน่วยงานสามารถทำไม้ออกได้ตามปริมาตรที่ตั้งประมาณการ และราคามูลค่ายุติธรรมสินทรัพย์ชีวภาพวันสิ้นงวดเท่ากับราคา ณ</t>
  </si>
  <si>
    <r>
      <rPr>
        <b/>
        <u/>
        <sz val="16"/>
        <color theme="1"/>
        <rFont val="TH SarabunPSK"/>
        <family val="2"/>
      </rPr>
      <t>โจทย์</t>
    </r>
    <r>
      <rPr>
        <sz val="16"/>
        <color theme="1"/>
        <rFont val="TH SarabunPSK"/>
        <family val="2"/>
      </rPr>
      <t xml:space="preserve"> หน่วยงานมีแผนในการทำไม้ซุงสวนป่า ณ จุดเก็บเกี่ยวไว้เดือน ม.ค. 500 ลบ.ม. เดือน มี.ค. 500 ลบ.ม. รวมไตรมาส 1 คาดการณ์ว่าจะทำไม้ได้ทั้งสิ้น 1,000.- ลบ.ม.  </t>
    </r>
  </si>
  <si>
    <t>ตีราคาตลาด ณ จุดเก็บเกี่ยววันต้นงวดเท่ากับ 10,500.- บาท และคาดว่าจะมีค่าใช้จ่ายในการขาย จำนวน 500 บาท ต่อ ลบ.ม. ซึ่งมีผลการทำไม้ออก ณ ไตรมาส 1</t>
  </si>
  <si>
    <t xml:space="preserve">ี่เดือน ม.ค.ทำไม้ออกได้จริง 500 ลบ.ม. และเดือน มี.ค. ทำไม้ออกได้จริง 500 ลบ.ม. ณ วันสิ้นงวดตีราคาตลาด ณ จุดเก็ยวเกี่ยวจำนวน  10,000.- บาท ต่อ ลบ.ม. </t>
  </si>
  <si>
    <t xml:space="preserve">1. จากโจทย์ประจำเดือน ม.ค. หน่วยงานมีแผนในการทำไม้ซุงสวนป่า ณ จุดเก็บเกี่ยวปริมาตร 500 ลบ.ม. และตีราคาตลาด ณ จุดเก็ยวเกี่ยวจำนวน  10,500.- บาท ต่อ ลบ.ม. </t>
  </si>
  <si>
    <t xml:space="preserve">  - เมื่อได้มูลค่ายุติธรรม ณ วันต้นงวดของสินทรัพย์ชีวภาพให้บันทึกสินทรัพย์ชีวภาพที่คาดว่าจะเก็บเกี่ยวได้คู่กับบัญชีกำไรจากการวัดมูลค่ายุติธรรม ดังนี้</t>
  </si>
  <si>
    <t xml:space="preserve">                2.1 จากการเปรียบเทียบราคาตลาดไม่พบผลต่างกำไรหรือขาดทุน ดังนั้นจึงบันทึกสินค้าชีวภาพจากการทำไม้ออกตามปริมาตรที่ทำออกได้จริง และโอนลด</t>
  </si>
  <si>
    <t>สินทรัพย์ชีวภาพที่ได้ตั้งประมาณการไว้ ดังนี้</t>
  </si>
  <si>
    <t>2.ประจำเดือน ม.ค. มีการทำไม้ออกได้จริงตามแผนการดำเนินงานจำนวน 500 ลบ.ม. และมีราคาตลาด ณ วันทำไม้ออกเท่ากับแผนการดำเนินงานที่ตั้งไว้จำนวน 10,000 บาท/ลบ.ม.</t>
  </si>
  <si>
    <t>ก่อนการบันทึกบัญชีให้ทำการเปรียบเทียบราคาตลาด ณ วันต้นงวด กับ ราคาตลาด ณ วันสิ้นงวดเพื่อคำนวณหาผลต่างจากการตั้งประมาณการมูลค่ายุติธรรมว่ามีหรือไม่ หากมี</t>
  </si>
  <si>
    <t>ผลต่างให้รับรู้กำไรหรือขาดทุนจากการวัดมูลค่ายุติธรรมเพิ่มเติม ดังนี้</t>
  </si>
  <si>
    <t xml:space="preserve">     วิธีการคำนวณกำไร (ขาดทุน) จากการวัดมูลค่ายุติธรรม </t>
  </si>
  <si>
    <t xml:space="preserve">               2.2 บันทึกต้นทุนขายสินทรัพย์ชีวภาพจากการทำไม้ออก</t>
  </si>
  <si>
    <t>ส/ทชีวภาพยกไป ในเดือน มี.ค.</t>
  </si>
  <si>
    <t xml:space="preserve">หัก สินทรัพย์ชีวภาพประจำงวด </t>
  </si>
  <si>
    <t>กำไร (ขาดทุน) จากการวัดมูลค่ายุติธรรมตั้งประมาณการไว้</t>
  </si>
  <si>
    <t>กำไร (ขาดทุน) จากการวัดมูลค่ายุติธรรม</t>
  </si>
  <si>
    <t>ข้อสรุปสำหรับเดือน ม.ค. หากทำไม้ออกได้ตามปริมาณการที่ตั้งไว้ และมีราคาตลาด ณ วันทำไม้ออกได้เท่ากับราคาตลาด ณ วันตั้งประมาณการจะไม่ส่งผลกระทบ</t>
  </si>
  <si>
    <t>ต่องบการเงินเนื่องจากมีรายได้และค่าใช้จ่ายจากการบันทึกสินทรัพย์ชีวภาพที่เท่ากัน</t>
  </si>
  <si>
    <t>4.ประจำเดือน มี.ค. มีการทำไม้ออกได้จริงตามแผนการดำเนินงานจำนวน 500 ลบ.ม. และมีราคาตลาด ณ วันทำไม้ออกเท่ากับแผนการดำเนินงานที่ตั้งไว้จำนวน 10,000 บาท/ลบ.ม.</t>
  </si>
  <si>
    <t xml:space="preserve">                4.1 จากการเปรียบเทียบราคาตลาดไม่พบผลต่างกำไรหรือขาดทุน ดังนั้นจึงบันทึกสินค้าชีวภาพจากการทำไม้ออกตามปริมาตรที่ทำออกได้จริง และโอนลด</t>
  </si>
  <si>
    <t xml:space="preserve">                4.2 บันทึกต้นทุนขายสินทรัพย์ชีวภาพจากการทำไม้ออก</t>
  </si>
  <si>
    <t xml:space="preserve">     กำไร (ขาดทุน) จากการวัดมูลค่าสำหรับงวด</t>
  </si>
  <si>
    <t xml:space="preserve">                      เดบิต ไม้ซุงสวนป่า (500x10,000) </t>
  </si>
  <si>
    <t xml:space="preserve"> - ต้องคำนวณหามูลค่ายุติธรรมสินทรัพย์ชีวภาพ ณ วันต้นงวดตามสูตร ดังนี้</t>
  </si>
  <si>
    <t>- ต้องคำนวณหามูลค่ายุติธรรมสินทรัพย์ชีวภาพ ณ วันต้นงวดตามสูตร ดังนี้</t>
  </si>
  <si>
    <t xml:space="preserve">3. จากโจทย์ประจำเดือน มี.ค. หน่วยงานมีแผนในการทำไม้ซุงสวนป่า ณ จุดเก็บเกี่ยวปริมาตร 500 ลบ.ม. และตีราคาตลาด ณ จุดเก็ยวเกี่ยวจำนวน  10,500.- บาท ต่อ ลบ.ม. </t>
  </si>
  <si>
    <t>ข้อสรุปสำหรับเดือน มี.ค. หากทำไม้ออกได้ตามปริมาณการที่ตั้งไว้ และมีราคาตลาด ณ วันทำไม้ออกได้เท่ากับราคาตลาด ณ วันตั้งประมาณการจะไม่ส่งผลกระทบ</t>
  </si>
  <si>
    <t>รับรู้กำไร (ขาดทุน) สำหรับงวด</t>
  </si>
  <si>
    <t xml:space="preserve">ส/ท ชีวภาพยกไป </t>
  </si>
  <si>
    <t>สินทรัพย์ชีวภาพตั้งประมาณการการทำไม้ 1,000.- ลบ.ม. เป็นเงิน 10,000,000.- บาท มีประมาณการกำไรจากการวัดมูลค่ายุติธรรม 10,000,000.- บาท มีต้นทุนขาย 10,000,000.- บาท</t>
  </si>
  <si>
    <t>จะไปแสดงในงบกำไรขาดทุนด้านรายได้และค่าใช้จ่าย (ต้นทุนขาย) ด้วยจำนวนที่เท่ากัน จะไม่มีผลต่องบกำไรขาดทุนของ อ.อ.ป.</t>
  </si>
  <si>
    <t>กรณีที่ 2 หน่วยงานสามารถทำไม้ออกได้ตามปริมาตรที่ตั้งประมาณการ แต่ราคาตลาดสูงกว่าราคามูลค่ายุติธรรมสินทรัพย์ชีวภาพ ณ วันที่ตั้งประมาณการ</t>
  </si>
  <si>
    <t xml:space="preserve">เดือน ม.ค.ทำไม้ออกได้จริง 500 ลบ.ม. และเดือน มี.ค. ทำไม้ออกได้จริง 500 ลบ.ม. ณ วันสิ้นงวดตีราคาตลาด ณ จุดเก็ยวเกี่ยวจำนวน  15,000.- บาท ต่อ ลบ.ม. </t>
  </si>
  <si>
    <t>2.ประจำเดือน ม.ค. มีการทำไม้ออกได้จริงตามแผนการดำเนินงานจำนวน 500 ลบ.ม. และมีราคาตลาด ณ วันทำไม้ออกเท่ากับ 15,000 บาท/ลบ.ม.</t>
  </si>
  <si>
    <t xml:space="preserve">                2.1 จากการเปรียบเทียบราคาตลาดพบผลต่างกำไรจากการประมาณการมูลค่ายุติธรรม ดังนั้นจึงบันทึกสินค้าชีวภาพจากการทำไม้ออกตามปริมาตรที่ทำออกได้จริง </t>
  </si>
  <si>
    <t>ข้อสรุปสำหรับเดือน ม.ค. หากทำไม้ออกได้ตามปริมาณการที่ตั้งไว้ แต่ราคาตลาด ณ วันทำไม้ออกได้สูงกว่าราคาตลาด ณ วันตั้งประมาณการจะไม่ส่งผลกระทบ</t>
  </si>
  <si>
    <t>4.ประจำเดือน มี.ค. มีการทำไม้ออกได้จริงตามแผนการดำเนินงานจำนวน 500 ลบ.ม. และมีราคาตลาด ณ วันทำไม้ออกจำนวน 10,000 บาท/ลบ.ม.</t>
  </si>
  <si>
    <t xml:space="preserve">                4.1 จากการเปรียบเทียบราคาตลาดพบผลต่างกำไรจากการประมาณการมูลค่ายุติธรรม ดังนั้นจึงบันทึกสินค้าชีวภาพจากการทำไม้ออกตามปริมาตรที่ทำออกได้จริง </t>
  </si>
  <si>
    <t xml:space="preserve">         4.2 บันทึกต้นทุนขายสินทรัพย์ชีวภาพจากการทำไม้ออก</t>
  </si>
  <si>
    <t xml:space="preserve">                          เครดิต ไม้ซุงสวนป่า </t>
  </si>
  <si>
    <t xml:space="preserve">                 เดบิต   ไม้ซุงสวนป่า ((500x15,000) </t>
  </si>
  <si>
    <t xml:space="preserve">                           เครดิต สินทรัพย์ชีวภาพ - ไม้ซุงสวนป่า (500*10,000)</t>
  </si>
  <si>
    <t>ข้อสรุปสำหรับเดือน มี.ค. หากทำไม้ออกได้ตามปริมาณการที่ตั้งไว้ และมีราคาตลาด ณ วันทำไม้ออกได้สูงกว่าราคาตลาด ณ วันตั้งประมาณการจะไม่ส่งผลกระทบ</t>
  </si>
  <si>
    <t>จากตัวอย่างกรณีทำไม้ออกได้ตามปริมาณการที่ตั้งไว้ และมีราคาตลาด ณ วันทำไม้ออกได้เท่ากับราคาตลาด ณ วันตั้งประมาณการจะไม่ส่งผลกระทบ</t>
  </si>
  <si>
    <t>จากตัวอย่างกรณีทำไม้ออกได้ตามปริมาณการที่ตั้งไว้ แต่มีราคาตลาด ณ วันทำไม้ออกได้สูงกว่าราคาตลาด ณ วันตั้งประมาณการจะไม่ส่งผลกระทบ</t>
  </si>
  <si>
    <t>สินทรัพย์ชีวภาพตั้งประมาณการการทำไม้ 1,000.- ลบ.ม. เป็นเงิน 10,000,000.- บาท มีประมาณการกำไรจากการวัดมูลค่ายุติธรรม 15,000,000.- บาท มีต้นทุนขาย 15,000,000.- บาท</t>
  </si>
  <si>
    <t>กรณีที่ 3 หน่วยงานสามารถทำไม้ออกได้ตามปริมาตรที่ตั้งประมาณการ แต่ราคาตลาดต่ำกว่าราคามูลค่ายุติธรรมสินทรัพย์ชีวภาพ ณ วันที่ตั้งประมาณการ</t>
  </si>
  <si>
    <t xml:space="preserve">เดือน ม.ค.ทำไม้ออกได้จริง 500 ลบ.ม. และเดือน มี.ค. ทำไม้ออกได้จริง 500 ลบ.ม. ณ วันสิ้นงวดตีราคาตลาด ณ จุดเก็ยวเกี่ยวจำนวน  8,000.- บาท ต่อ ลบ.ม. </t>
  </si>
  <si>
    <t>2.ประจำเดือน ม.ค. มีการทำไม้ออกได้จริงตามแผนการดำเนินงานจำนวน 500 ลบ.ม. และมีราคาตลาด ณ วันทำไม้ออกเท่ากับ 8,000 บาท/ลบ.ม.</t>
  </si>
  <si>
    <t xml:space="preserve">                2.1 จากการเปรียบเทียบราคาตลาดพบผลต่างขาดทุนจากการประมาณการมูลค่ายุติธรรม ดังนั้นจึงบันทึกสินค้าชีวภาพจากการทำไม้ออกตามปริมาตรที่ทำออกได้จริง </t>
  </si>
  <si>
    <t>ข้อสรุปสำหรับเดือน ม.ค. หากทำไม้ออกได้ตามปริมาณการที่ตั้งไว้ แต่ราคาตลาด ณ วันทำไม้ออกได้ต่ำกว่าราคาตลาด ณ วันตั้งประมาณการจะไม่ส่งผลกระทบ</t>
  </si>
  <si>
    <t>4.ประจำเดือน มี.ค. มีการทำไม้ออกได้จริงตามแผนการดำเนินงานจำนวน 500 ลบ.ม. และมีราคาตลาด ณ วันทำไม้ออกจำนวน 8,000 บาท/ลบ.ม.</t>
  </si>
  <si>
    <t>จากตัวอย่างกรณีทำไม้ออกได้ตามปริมาณการที่ตั้งไว้ แต่มีราคาตลาด ณ วันทำไม้ออกได้ต่ำกว่าราคาตลาด ณ วันตั้งประมาณการจะไม่ส่งผลกระทบ</t>
  </si>
  <si>
    <t>สินทรัพย์ชีวภาพตั้งประมาณการการทำไม้ 1,000.- ลบ.ม. เป็นเงิน 10,000,000.- บาท มีประมาณการกำไรจากการวัดมูลค่ายุติธรรม  8,000,000.- บาท มีต้นทุนขาย 8,000,000.- บาท</t>
  </si>
  <si>
    <t>กำไร(ขาดทุน)จากการวัดมูลค่ายุติธรรมสะสม มี.ค.</t>
  </si>
  <si>
    <t>กำไร (ขาดทุน) จากการวัดมูลค่ายุติธรรมสะสม ม.ค.</t>
  </si>
  <si>
    <t>โอนลดสินทรัพย์ชีวภาพที่ได้ตั้งประมาณการไว้ และบันทึกผลขาดทุนจากการวัดมูลค่ายุติธรรมเพิ่มเติม ดังนี้</t>
  </si>
  <si>
    <t>โอนลดสินทรัพย์ชีวภาพที่ได้ตั้งประมาณการไว้ และรับรู้กำไรจากการวัดมูลค่ายุติธรรมเพิ่มเติม ดังนี้</t>
  </si>
  <si>
    <t xml:space="preserve">     วิธีการคำนวณกำไร(ขาดทุน)จากการวัดมูลค่ายุติธรรม </t>
  </si>
  <si>
    <t xml:space="preserve">                4.1 จากการเปรียบเทียบราคาตลาด พบผลต่างขาดทุนจากการประมาณการมูลค่ายุติธรรม ดังนั้นจึงบันทึกสินค้าชีวภาพจากการทำไม้ออกตามปริมาตรที่ทำออกได้จริง </t>
  </si>
  <si>
    <t>ข้อสรุปสำหรับเดือน มี.ค. หากทำไม้ออกได้ตามปริมาณการที่ตั้งไว้ แต่มีราคาตลาด ณ วันทำไม้ออกได้ต่ำกว่าราคาตลาด ณ วันตั้งประมาณการจะไม่ส่งผลกระทบ</t>
  </si>
  <si>
    <t>จะไปแสดงในงบกำไรขาดทุนด้านรายได้และค่าใช้จ่าย (ต้นทุนขาย/ค่าใช้จ่ายอื่น) ด้วยจำนวนที่เท่ากัน จะไม่มีผลต่องบกำไรขาดทุนของ อ.อ.ป.</t>
  </si>
  <si>
    <t xml:space="preserve">     กรณีที่ 1 หน่วยงานทำไม้ออกได้สูงกว่าแผนการดำเนินงาน และราคาตลาดเท่ากับราคามูลค่ายุติธรรมสินทรัพย์ชีวภาพ ณ วันที่ตั้งประมาณการ </t>
  </si>
  <si>
    <t xml:space="preserve">เดือน ม.ค. 500 ลบ.ม., เดือน มี.ค. 700 ลบ.ม. และเดือน เม.ย.300 ลบ.ม.(รวมทำไม้ออกทั้งสิ้น 1500.- ลบ.ม.) ณ วันสิ้นงวดตีราคาตลาด ณ จุดเก็ยวเกี่ยวจำนวน  10,000.- บาท ต่อ ลบ.ม. </t>
  </si>
  <si>
    <t xml:space="preserve">และคาดว่าจะมีค่าใช้จ่ายในการขาย จำนวน 500.- บาท ต่อ ลบ.ม. </t>
  </si>
  <si>
    <r>
      <rPr>
        <b/>
        <u/>
        <sz val="16"/>
        <color theme="1"/>
        <rFont val="TH SarabunPSK"/>
        <family val="2"/>
      </rPr>
      <t>โจทย์</t>
    </r>
    <r>
      <rPr>
        <sz val="16"/>
        <color theme="1"/>
        <rFont val="TH SarabunPSK"/>
        <family val="2"/>
      </rPr>
      <t xml:space="preserve"> หน่วยงานมีแผนในการทำไม้ซุงสวนป่า ณ จุดเก็บเกี่ยวไว้เดือน ม.ค. 500 ลบ.ม., เดือน มี.ค. 500 ลบ.ม. รวมไตรมาส 1 คาดการณ์ว่าจะทำไม้ได้ทั้งสิ้น 1,000.- ลบ.ม. </t>
    </r>
  </si>
  <si>
    <t>ตีราคาตลาด ณ จุดเก็ยวเกี่ยวจำนวน  10,500.- บาท ต่อ ลบ.ม. และคาดว่าจะมีค่าใช้จ่ายในการขาย จำนวน 500 บาท ต่อ ลบ.ม.  ซึ่งมีผลการทำไม้ออก ณ ไตรมาส 1 (ทำไม้เกินแผนการดำเนินงาน)</t>
  </si>
  <si>
    <t xml:space="preserve">1.จากโจทย์ประจำเดือน ม.ค.หน่วยงานมีแผนในการทำไม้ซุงสวนป่า ณ จุดเก็บเกี่ยวไว้ปริมาตร 500 ลบ.ม. และตีราคาตลาด ณ จุดเก็ยวเกี่ยวจำนวน  10,500.- บาท ต่อ ลบ.ม. </t>
  </si>
  <si>
    <t xml:space="preserve">     วิธีการคำนวณกำไร(ขาดทุน)จากการวัดมูลค่ายุติธรรม</t>
  </si>
  <si>
    <t xml:space="preserve">3.จากโจทย์ประจำเดือน มี.ค. หน่วยงานมีแผนการทำไม้ซุงสวนป่า ณ จุดเก็บเกี่ยวปริมาตร 500 ลบ.ม. และตีราคาตลาด ณ จุดเก็ยวเกี่ยวจำนวน  10,500.- บาท ต่อ ลบ.ม. </t>
  </si>
  <si>
    <t>4. ประจำเดือน มี.ค. มีการทำไม้ออกได้จริงซึ่งสูงกว่าแผนการดำเนินงาน จำนวน 700 ลบ.ม. และมีราคาตลาด ณ วันทำไม้ออกเท่ากับแผนการดำเนินงานที่ตั้งไว้จำนวน 10,000 บาท/ลบ.ม</t>
  </si>
  <si>
    <t xml:space="preserve">                      เดบิต ต้นทุนขาย (700x10,000)</t>
  </si>
  <si>
    <t xml:space="preserve">                      เดบิต ไม้ซุงสวนป่า (700 x 10,000)</t>
  </si>
  <si>
    <t>ข้อสรุปสำหรับเดือน มี.ค. หากทำไม้ออกได้สูงกว่าปริมาณการที่ตั้งไว้ และมีราคาตลาด ณ วันทำไม้ออกได้เท่ากับราคาตลาด ณ วันตั้งประมาณการจะไม่ส่งผลกระทบ</t>
  </si>
  <si>
    <t xml:space="preserve">รับรู้กำไร (ขาดทุน) สำหรับงวด </t>
  </si>
  <si>
    <t>กำไร (ขาดทุน) จากการวัดมูลค่ายุติธรรมสะสม</t>
  </si>
  <si>
    <t>จากตัวอย่างกรณีทำไม้ออกได้สูงกว่าปริมาณการที่ตั้งไว้ แต่มีราคาตลาด ณ วันทำไม้ออกได้เท่ากับราคาตลาด ณ วันตั้งประมาณการจะไม่ส่งผลกระทบ</t>
  </si>
  <si>
    <t>5. ประจำเดือน เม.ย. มีการทำไม้ออกตามแผนการดำเนินงานงวดสุดท้ายทำไม้ได้ปริมาตร 300 ลบ.ม. และมีราคาตลาด ณ วันทำไม้ออกเท่ากับ 10,000 บาท/ลบ.ม</t>
  </si>
  <si>
    <t xml:space="preserve">                5.1 บันทึกสินค้าชีวภาพจากการทำไม้ออก (ทำไม้ข้ามไตรมาส)</t>
  </si>
  <si>
    <t>*** ในเดือน เม.ย. ให้รับรู้กำไรจากการวัดมูลค่ายุติธรรม และสินค้าเนื่องจากมีการทำไม้มากกว่าแผน สินทรัพย์ชีวภาพไม่ต้องบันทึกเพราะได้ล้างหมดแล้วในเดือน มี.ค.***</t>
  </si>
  <si>
    <t xml:space="preserve">                5.2 บันทึกต้นทุนขายสินทรัพย์ชีวภาพจากการทำไม้ออก</t>
  </si>
  <si>
    <t xml:space="preserve">                      เดบิต ต้นทุนขาย (300x10,000)</t>
  </si>
  <si>
    <t xml:space="preserve">                      เดบิต ไม้ซุงสวนป่า (300 x 10,000)</t>
  </si>
  <si>
    <t>ส/ทชีวภาพยกไป ในเดือน พ.ค.</t>
  </si>
  <si>
    <t xml:space="preserve">ข้อสรุปจากการทำไม้ข้ามไตรมาส </t>
  </si>
  <si>
    <t xml:space="preserve">จากตัวอย่างกรณีทำไม้ออกได้สูงกว่าแผนการดำเนินงาน ซึ่งเป็นการทำไม้ต่อเนื่องข้ามไตรมาสก็ไม่ส่งผลก็ไม่ส่งผลกระทบต่องบการเงินของ อ.อ.ป. </t>
  </si>
  <si>
    <t xml:space="preserve">สินทรัพย์ชีวภาพตั้งประมาณการทำไม้ 1,000.- ลบ.ม. เป็นเงิน 10,000,000.- บาท เมื่อมีการทำไม้ที่มากกว่าแผนการดำเนินงานที่ตั้งไว้ จะมีกำไรจากการวัดมูลค่ายุติธรรม 15,000,000.- บาท </t>
  </si>
  <si>
    <t xml:space="preserve">     กรณีที่  3 หน่วยงานทำไม้ออกได้สูงกว่าแผนการดำเนินงาน และราคาตลาดต่ำกว่าราคามูลค่ายุติธรรมสินทรัพย์ชีวภาพ ณ วันที่ตั้งประมาณการ </t>
  </si>
  <si>
    <t xml:space="preserve">     กรณีที่  2 หน่วยงานทำไม้ออกได้สูงกว่าแผนการดำเนินงาน และราคาตลาดสูงกว่าราคามูลค่ายุติธรรมสินทรัพย์ชีวภาพ ณ วันที่ตั้งประมาณการ</t>
  </si>
  <si>
    <t xml:space="preserve">เดือน ม.ค. 500 ลบ.ม., เดือน มี.ค. 700 ลบ.ม. และเดือน เม.ย.300 ลบ.ม.(รวมทำไม้ออกทั้งสิ้น 1500.- ลบ.ม.) ณ วันสิ้นงวดตีราคาตลาด ณ จุดเก็ยวเกี่ยวจำนวน  15,000.- บาท ต่อ ลบ.ม. </t>
  </si>
  <si>
    <t xml:space="preserve">เดือน ม.ค. 500 ลบ.ม., เดือน มี.ค. 700 ลบ.ม. และเดือน เม.ย.300 ลบ.ม.(รวมทำไม้ออกทั้งสิ้น 1500.- ลบ.ม.) ณ วันสิ้นงวดตีราคาตลาด ณ จุดเก็ยวเกี่ยวจำนวน  8,000.- บาท ต่อ ลบ.ม. </t>
  </si>
  <si>
    <t xml:space="preserve">                  2.1 จากการเปรียบเทียบราคาตลาดพบผลต่างกำไรจากการประมาณการมูลค่ายุติธรรม ดังนั้นจึงบันทึกสินค้าชีวภาพจากการทำไม้ออกตามปริมาตรที่ทำออกได้จริง </t>
  </si>
  <si>
    <t>ข้อสรุปสำหรับเดือน ม.ค. หากทำไม้ออกได้ตามปริมาณการที่ตั้งไว้ และมีราคาตลาด ณ วันทำไม้ออกได้สูงกว่าราคาตลาด ณ วันตั้งประมาณการจะไม่ส่งผลกระทบ</t>
  </si>
  <si>
    <t xml:space="preserve">                2.2 บันทึกต้นทุนขายสินทรัพย์ชีวภาพจากการทำไม้ออก</t>
  </si>
  <si>
    <t xml:space="preserve">                  2.2 บันทึกต้นทุนขายสินทรัพย์ชีวภาพจากการทำไม้ออก</t>
  </si>
  <si>
    <t>4. ประจำเดือน มี.ค. มีการทำไม้ออกได้จริงซึ่งสูงกว่าแผนการดำเนินงาน จำนวน 700 ลบ.ม. และมีราคาตลาด ณ วันทำไม้ออกเท่ากับ 15,000 บาท/ลบ.ม</t>
  </si>
  <si>
    <t>2.ประจำเดือน ม.ค. มีการทำไม้ออกได้จริงตามแผนการดำเนินงานจำนวน 500 ลบ.ม. และมีราคาตลาด ณ วันทำไม้ออกเท่ากับจำนวน 15,000 บาท/ลบ.ม.</t>
  </si>
  <si>
    <t xml:space="preserve">                  เดบิต ไม้ซุงสวนป่า (700x15,000)</t>
  </si>
  <si>
    <t xml:space="preserve">                             เดบิต ต้นทุนขาย (700x15,000)</t>
  </si>
  <si>
    <t>ข้อสรุปสำหรับเดือน มี.ค. หากทำไม้ออกได้สูงกว่าปริมาณการที่ตั้งไว้ และมีราคาตลาด ณ วันทำไม้ออกสูงกว่าราคาตลาด ณ วันตั้งประมาณการจะไม่ส่งผลกระทบ</t>
  </si>
  <si>
    <t>จากตัวอย่างกรณีทำไม้ออกได้สูงกว่าปริมาณการที่ตั้งไว้ และมีราคาตลาด ณ วันทำไม้ออกได้สูงกว่าราคาตลาด ณ วันตั้งประมาณการจะไม่ส่งผลกระทบ</t>
  </si>
  <si>
    <t>5. ประจำเดือน เม.ย. มีการทำไม้ออกตามแผนการดำเนินงานงวดสุดท้ายทำไม้ได้ปริมาตร 300 ลบ.ม. และมีราคาตลาด ณ วันทำไม้ออกเท่ากับ 15,000 บาท/ลบ.ม</t>
  </si>
  <si>
    <t xml:space="preserve">               5.2 บันทึกต้นทุนขายสินทรัพย์ชีวภาพจากการทำไม้ออก</t>
  </si>
  <si>
    <t>เนื่องจากมีรายได้ และค่าใช้จ่ายที่เท่ากัน</t>
  </si>
  <si>
    <t>รับรู้กำไร (ขาดทุน) สำหรับงวด เดือน ม.ค.-เม.ย.</t>
  </si>
  <si>
    <t xml:space="preserve">สินทรัพย์ชีวภาพตั้งประมาณการทำไม้ 1,000.- ลบ.ม. เป็นเงิน 10,000,000.- บาท เมื่อมีการทำไม้ที่มากกว่าแผนการดำเนินงานที่ตั้งไว้ จะมีกำไรจากการวัดมูลค่ายุติธรรม 22,500,000.- บาท </t>
  </si>
  <si>
    <t>มีต้นทุนขาย 22,500,000.- บาท จะไปแสดงในงบกำไรขาดทุนด้านรายได้และค่าใช้จ่าย(ต้นทุนขาย)ด้วยจำนวนที่เท่ากัน จะไม่มีผลต่องบกำไรขาดทุนของ อ.อ.ป.</t>
  </si>
  <si>
    <t>2.ประจำเดือน ม.ค. มีการทำไม้ออกได้จริงตามแผนการดำเนินงานจำนวน 500 ลบ.ม. และมีราคาตลาด ณ วันทำไม้ออกเท่ากับจำนวน 8,000 บาท/ลบ.ม.</t>
  </si>
  <si>
    <t xml:space="preserve">     กำไร (ขาด) ทุนจากการวัดมูลค่าสำหรับงวด</t>
  </si>
  <si>
    <t>ข้อสรุปสำหรับเดือน ม.ค. หากทำไม้ออกได้ตามปริมาณการที่ตั้งไว้ และมีราคาตลาด ณ วันทำไม้ออกได้ต่ำกว่าราคาตลาด ณ วันตั้งประมาณการจะไม่ส่งผลกระทบ</t>
  </si>
  <si>
    <t>4. ประจำเดือน มี.ค. มีการทำไม้ออกได้จริงซึ่งสูงกว่าแผนการดำเนินงาน จำนวน 700 ลบ.ม. และมีราคาตลาด ณ วันทำไม้ออกเท่ากับ 8,000 บาท/ลบ.ม</t>
  </si>
  <si>
    <t>ข้อสรุปสำหรับเดือน มี.ค. หากทำไม้ออกได้สูงกว่าปริมาณการที่ตั้งไว้ และมีราคาตลาด ณ วันทำไม้ออกต่ำกว่าราคาตลาด ณ วันตั้งประมาณการจะไม่ส่งผลกระทบ</t>
  </si>
  <si>
    <t>จากตัวอย่างกรณีทำไม้ออกได้สูงกว่าปริมาณการที่ตั้งไว้ และมีราคาตลาด ณ วันทำไม้ออกได้ต่ำกว่าราคาตลาด ณ วันตั้งประมาณการจะไม่ส่งผลกระทบ</t>
  </si>
  <si>
    <t>5. ประจำเดือน เม.ย. มีการทำไม้ออกตามแผนการดำเนินงานงวดสุดท้ายทำไม้ได้ปริมาตร 300 ลบ.ม. และมีราคาตลาด ณ วันทำไม้ออกเท่ากับ 8,000 บาท/ลบ.ม</t>
  </si>
  <si>
    <t>รับรู้กำไร (ขาดทุน) สำหรับงวด ม.ค.-เม.ย.</t>
  </si>
  <si>
    <t>รับรู้กำไร (ขาดทุน) สำหรับงวด ม.ค.- เม.ย.</t>
  </si>
  <si>
    <t xml:space="preserve">สินทรัพย์ชีวภาพตั้งประมาณการทำไม้ 1,000.- ลบ.ม. เป็นเงิน 10,000,000.- บาท เมื่อมีการทำไม้ที่มากกว่าแผนการดำเนินงานที่ตั้งไว้ จะมีกำไรจากการวัดมูลค่ายุติธรรม 12,000,000.- บาท </t>
  </si>
  <si>
    <t>มีต้นทุนขาย 12,000,000.- บาท จะไปแสดงในงบกำไรขาดทุนด้านรายได้และค่าใช้จ่าย(ต้นทุนขาย)ด้วยจำนวนที่เท่ากัน จะไม่มีผลต่องบกำไรขาดทุนของ อ.อ.ป.</t>
  </si>
  <si>
    <t xml:space="preserve">     กรณีที่ 1  หน่วยงานสามารถทำไม้ออกได้ต่ำกว่าแผนการดำเนินงาน และราคาตลาดเท่ากับราคามูลค่ายุติธรรมสินทรัพย์ชีวภาพ </t>
  </si>
  <si>
    <t>ตีราคาตลาด ณ จุดเก็ยวเกี่ยวจำนวน  10,500.- บาท ต่อ ลบ.ม. และคาดว่าจะมีค่าใช้จ่ายในการขาย จำนวน 500 บาท ต่อ ลบ.ม. ซึ่งมีผลการทำไม้ออก ณ ไตรมาส 1 เดือน ม.ค. 500 ลบ.ม.,</t>
  </si>
  <si>
    <t>เดือน มี.ค. 200 ลบ.ม. และเดือน เม.ย. 300 ลบ.ม.(รวมทำไม้ออกทั้งสิ้น 1,000.- ลบ.ม.) (ทำไม้ต่ำกว่าเป้าหมายภายในไตรมาสและมีปริมาตรคงเหลือยกไปเดือนถัดไป)</t>
  </si>
  <si>
    <r>
      <rPr>
        <b/>
        <u/>
        <sz val="16"/>
        <color theme="1"/>
        <rFont val="TH SarabunPSK"/>
        <family val="2"/>
      </rPr>
      <t xml:space="preserve">โจทย์ </t>
    </r>
    <r>
      <rPr>
        <sz val="16"/>
        <color theme="1"/>
        <rFont val="TH SarabunPSK"/>
        <family val="2"/>
      </rPr>
      <t xml:space="preserve">หน่วยงานมีแผนในการทำไม้ซุงสวนป่า ณ จุดเก็บเกี่ยวไว้เดือน ม.ค. 500 ลบ.ม., เดือน มี.ค. 500 ลบ.ม. รวมไตรมาส 1 คาดการณ์ว่าจะทำไม้ได้ทั้งสิ้น 1,000.- ลบ.ม.  </t>
    </r>
  </si>
  <si>
    <t xml:space="preserve">ณ วันสิ้นงวดตีราคาตลาด ณ จุดเก็ยวเกี่ยวจำนวน  15,000.- บาท ต่อ ลบ.ม. </t>
  </si>
  <si>
    <t xml:space="preserve">ณ วันสิ้นงวดตีราคาตลาด ณ จุดเก็ยวเกี่ยวจำนวน  10,000.- บาท ต่อ ลบ.ม. </t>
  </si>
  <si>
    <t xml:space="preserve">ณ วันสิ้นงวดตีราคาตลาด ณ จุดเก็ยวเกี่ยวจำนวน  8,000.- บาท ต่อ ลบ.ม. </t>
  </si>
  <si>
    <t>กรณีที่ 2 หน่วยงานทำไม้ออกต่ำกว่าแผนการดำเนินงานภายในไตรมาส และราคาตลาดสูงกว่าราคามูลค่ายุติธรรมสินทรัพย์ชีวภาพ ณ วันที่ตั้งประมาณการ</t>
  </si>
  <si>
    <t>กรณีที่ 3 หน่วยงานทำไม้ออกได้ต่ำกว่าแผนการดำเนินงานภายในไตรมาส และมีราคาตลาดต่ำกว่าราคามูลค่ายุติธรรมสินทรัพย์ชีวภาพ ณ วันที่ตั้งประมาณการที่ตั้งไว้</t>
  </si>
  <si>
    <t xml:space="preserve">1.จากโจทย์ประจำเดือน ม.ค. หน่วยงานมีแผนในการทำไม้ซุงสวนป่า ณ จุดเก็บเกี่ยวไว้ปริมาตร 500 ลบ.ม. และตีราคาตลาด ณ จุดเก็ยวเกี่ยวจำนวน  10,500.- บาท ต่อ ลบ.ม. </t>
  </si>
  <si>
    <t>2.ประจำเดือน ม.ค. มีการทำไม้ออกได้จริงตามแผนการดำเนินงานจำนวน 500 ลบ.ม. และมีราคาตลาด ณ วันทำไม้ออกเท่ากับจำนวน 10,000 บาท/ลบ.ม.</t>
  </si>
  <si>
    <t xml:space="preserve">                  2.1 จากการเปรียบเทียบราคาตลาดพบผลต่างขาดทุนจากการประมาณการมูลค่ายุติธรรม ดังนั้นจึงบันทึกสินค้าชีวภาพจากการทำไม้ออกตามปริมาตรที่ทำออกได้จริง </t>
  </si>
  <si>
    <t>โอนลดสินทรัพย์ชีวภาพที่ได้ตั้งประมาณการไว้ และรับรู้ผลขาดทุนจากการวัดมูลค่ายุติธรรมเพิ่มเติม ดังนี้</t>
  </si>
  <si>
    <t>4. ประจำเดือน มี.ค. มีการทำไม้ออกได้จริงซึ่งต่ำกว่าแผนการดำเนินงาน จำนวน 200 ลบ.ม. และมีราคาตลาด ณ วันทำไม้ออกเท่ากับแผนการดำเนินงานที่ตั้งไว้จำนวน 10,000 บาท/ลบ.ม</t>
  </si>
  <si>
    <t xml:space="preserve">                      เดบิต ไม้ซุงสวนป่า (200 x 10,000)</t>
  </si>
  <si>
    <t>จากตัวอย่างกรณีทำไม้ออกได้ต่ำกว่าปริมาณการที่ตั้งไว้ แต่มีราคาตลาด ณ วันทำไม้ออกได้เท่ากับราคาตลาด ณ วันตั้งประมาณการจะส่งผลกระทบ</t>
  </si>
  <si>
    <t>ต่องบการเงินทำให้มีกำไรสูงขึ้นเนื่องจากรายได้มากกว่าค่าใช้จ่าย เพราะยังทำไม้ออกไม่ครบตามจำนวนที่ตั้งประมาณการไว้</t>
  </si>
  <si>
    <t>ข้อสรุปสำหรับเดือน เม.ย. หากทำไม้ออกข้ามไตรมาส และมีราคาตลาด ณ วันทำไม้ออกได้เท่ากับราคาตลาด ณ วันตั้งประมาณการจะไม่ส่งผลกระทบ</t>
  </si>
  <si>
    <t>ข้อสรุปสำหรับเดือน เม.ย. หากทำไม้ออกข้ามไตรมาส และมีราคาตลาด ณ วันทำไม้ออกได้สูงกว่าราคาตลาด ณ วันตั้งประมาณการจะไม่ส่งผลกระทบ</t>
  </si>
  <si>
    <t>ข้อสรุปสำหรับเดือน เม.ย. หากทำไม้ออกข้ามไตรมาส และมีราคาตลาด ณ วันทำไม้ออกได้ต่ำกว่าราคาตลาด ณ วันตั้งประมาณการจะไม่ส่งผลกระทบ</t>
  </si>
  <si>
    <t>ข้อสรุปสำหรับเดือน เม.ย. หากทำไม้ออกข้ามไตรมาส และมีราคาตลาด ณ วันทำไม้ออกได้เท่ากับราคาตลาด ณ วันตั้งประมาณการจะส่งผลกระทบ</t>
  </si>
  <si>
    <t>จากตัวอย่างกรณีทำไม้ออกได้ต่ำกว่าแผนการดำเนินงาน และเป็นการทำไม้ต่อเนื่องข้ามไตรมาสก็ไม่ส่งผลกระทบต่องบการเงินของ อ.อ.ป. หากมีการทำไม้อยู่ภายในปีเดียวกัน</t>
  </si>
  <si>
    <t>ข้อสรุปสำหรับเดือน มี.ค. หากทำไม้ออกได้ ต่ำกว่าปริมาณการที่ตั้งไว้ และมีราคาตลาด ณ วันทำไม้ออกได้เท่ากับราคาตลาด ณ วันตั้งประมาณการจะส่งผลกระทบ</t>
  </si>
  <si>
    <t>จะไม่มีผลต่องบกำไรขาดทุนประจำปีของ อ.อ.ป.</t>
  </si>
  <si>
    <t>4. ประจำเดือน มี.ค. มีการทำไม้ออกได้จริงซึ่งต่ำกว่าแผนการดำเนินงาน จำนวน 200 ลบ.ม. และมีราคาตลาด ณ วันทำไม้ออกเท่ากับแผนการดำเนินงานที่ตั้งไว้จำนวน 15,000 บาท/ลบ.ม</t>
  </si>
  <si>
    <t xml:space="preserve">                  เดบิต ไม้ซุงสวนป่า (200x15,000) </t>
  </si>
  <si>
    <t xml:space="preserve">                  เดบิต ต้นทุนขาย (200x15,000)</t>
  </si>
  <si>
    <t xml:space="preserve">                  เครดิต สินทรัพย์ชีวภาพ - ไม้ซุงสวนป่า (200x10,000)</t>
  </si>
  <si>
    <t>ข้อสรุปสำหรับเดือน มี.ค. หากทำไม้ออกได้ต่ำกว่าปริมาณการที่ตั้งไว้ และมีราคาตลาด ณ วันทำไม้ออกได้สูงกว่าราคาตลาด ณ วันตั้งประมาณการจะส่งผลกระทบ</t>
  </si>
  <si>
    <t>จากตัวอย่างกรณีทำไม้ออกได้ต่ำกว่าปริมาณการที่ตั้งไว้ แต่มีราคาตลาด ณ วันทำไม้ออกได้สูงกว่าราคาตลาด ณ วันตั้งประมาณการจะส่งผลกระทบ</t>
  </si>
  <si>
    <t>รับรู้กำไร (ขาดทุน) สำหรับงวด เพิ่มขึ้น/(ลดลง)</t>
  </si>
  <si>
    <t>ข้อสรุปสำหรับเดือน เม.ย. หากทำไม้ออกข้ามไตรมาส และมีราคาตลาด ณ วันทำไม้ออกได้สูงกว่าราคาตลาด ณ วันตั้งประมาณการจะส่งผลกระทบ</t>
  </si>
  <si>
    <t>รับรู้กำไร (ขาดทุน) สำหรับงวด  เดือน ม.ค.-เม.ย.</t>
  </si>
  <si>
    <t xml:space="preserve">สินทรัพย์ชีวภาพตั้งไว้ 1,000.- ลบ.ม. เป็นเงิน 10,000,000.- บาท เมื่อมีการทำไม้ที่ต่ำกว่าแผนการดำเนินงานที่ตั้งไว้ภายในไตรมาส และทำต่อเนื่องจนปริมาตรครบตามแผนที่ตั้งไว้ภายในปี </t>
  </si>
  <si>
    <t xml:space="preserve">จะมีกำไรจากการวัดมูลค่ายุติธรรม 15,000,000.- บาท มีต้นทุนขาย 15,000,000.- บาท จะไปแสดงในงบกำไรขาดทุนด้านรายได้และค่าใช้จ่าย(ต้นทุนขาย)ด้วยจำนวนที่เท่ากัน </t>
  </si>
  <si>
    <t>ต่องบการเงินทำให้มีผลขาดทุนเพิ่มขึ้นเนื่องจากมีค่าใช้จ่ายสูงกว่ารายได้ เพราะการทำไม้คงเหลือข้ามไตรมาส</t>
  </si>
  <si>
    <t>ต่องบการเงินทำให้มีผลขาดทุนเพิ่มขึ้นเนื่องจากมีค่าใช้จ่ายแต่ไม่มีรายได้ เพราะการทำไม้คงเหลือข้ามไตรมาส</t>
  </si>
  <si>
    <t xml:space="preserve">                     เดบิต ต้นทุนขาย (500 x 8,000)</t>
  </si>
  <si>
    <t>4. ประจำเดือน มี.ค. มีการทำไม้ออกได้จริงซึ่งต่ำกว่าแผนการดำเนินงาน จำนวน 200 ลบ.ม. และมีราคาตลาด ณ วันทำไม้ออกสูงแผนการดำเนินงานที่ตั้งไว้จำนวน 15,000 บาท/ลบ.ม</t>
  </si>
  <si>
    <t>ข้อสรุปสำหรับเดือน มี.ค. หากทำไม้ออกได้ต่ำกว่าปริมาณการที่ตั้งไว้ และมีราคาตลาด ณ วันทำไม้ออกได้ต่ำกว่าราคาตลาด ณ วันตั้งประมาณการจะส่งผลกระทบ</t>
  </si>
  <si>
    <t>จากตัวอย่างกรณีทำไม้ออกได้ต่ำกว่าปริมาณการที่ตั้งไว้ แต่มีราคาตลาด ณ วันทำไม้ออกได้ต่ำกว่าราคาตลาด ณ วันตั้งประมาณการจะส่งผลกระทบ</t>
  </si>
  <si>
    <t>รับรู้กำไร (ขาดทุน) สำหรับงวด .</t>
  </si>
  <si>
    <t>ข้อสรุปสำหรับเดือน เม.ย. หากทำไม้ออกข้ามไตรมาส และมีราคาตลาด ณ วันทำไม้ออกได้ต่ำกว่าราคาตลาด ณ วันตั้งประมาณการจะส่งผลกระทบ</t>
  </si>
  <si>
    <t xml:space="preserve">จะมีกำไรจากการวัดมูลค่ายุติธรรม  8,000,000.- บาท มีต้นทุนขาย 8,000,000.- บาท จะไปแสดงในงบกำไรขาดทุนด้านรายได้และค่าใช้จ่าย(ต้นทุนขาย)ด้วยจำนวนที่เท่ากัน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</si>
</sst>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&lt;=99999999][$-D000000]0\-####\-####;[$-D000000]#\-####\-####"/>
    <numFmt numFmtId="166" formatCode="#,##0.00;[Red]\(#,##0.00\)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  <font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43" fontId="2" fillId="0" borderId="0" xfId="0" applyNumberFormat="1" applyFont="1" applyFill="1"/>
    <xf numFmtId="43" fontId="8" fillId="0" borderId="0" xfId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164" fontId="2" fillId="0" borderId="0" xfId="0" applyNumberFormat="1" applyFont="1" applyFill="1"/>
    <xf numFmtId="0" fontId="7" fillId="0" borderId="0" xfId="0" applyFont="1" applyFill="1" applyAlignment="1">
      <alignment horizontal="left"/>
    </xf>
    <xf numFmtId="164" fontId="6" fillId="0" borderId="0" xfId="0" applyNumberFormat="1" applyFont="1" applyFill="1"/>
    <xf numFmtId="0" fontId="6" fillId="0" borderId="0" xfId="0" applyFont="1" applyFill="1"/>
    <xf numFmtId="3" fontId="2" fillId="0" borderId="0" xfId="0" applyNumberFormat="1" applyFont="1" applyFill="1"/>
    <xf numFmtId="43" fontId="2" fillId="0" borderId="0" xfId="1" applyFont="1" applyFill="1"/>
    <xf numFmtId="0" fontId="7" fillId="0" borderId="0" xfId="0" applyFont="1" applyFill="1"/>
    <xf numFmtId="0" fontId="6" fillId="0" borderId="0" xfId="0" applyFont="1" applyFill="1" applyAlignment="1">
      <alignment horizontal="right"/>
    </xf>
    <xf numFmtId="43" fontId="6" fillId="0" borderId="0" xfId="1" applyFont="1" applyFill="1"/>
    <xf numFmtId="166" fontId="6" fillId="0" borderId="0" xfId="1" applyNumberFormat="1" applyFont="1" applyFill="1"/>
    <xf numFmtId="0" fontId="10" fillId="0" borderId="0" xfId="0" applyFont="1" applyFill="1"/>
    <xf numFmtId="0" fontId="9" fillId="0" borderId="0" xfId="0" applyFont="1" applyFill="1"/>
    <xf numFmtId="0" fontId="12" fillId="0" borderId="0" xfId="0" applyFont="1" applyFill="1"/>
    <xf numFmtId="0" fontId="9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43" fontId="3" fillId="0" borderId="0" xfId="0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43" fontId="2" fillId="0" borderId="0" xfId="1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3" fontId="6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166" fontId="6" fillId="0" borderId="0" xfId="1" applyNumberFormat="1" applyFont="1" applyFill="1" applyAlignment="1">
      <alignment horizontal="right"/>
    </xf>
    <xf numFmtId="43" fontId="8" fillId="0" borderId="0" xfId="0" applyNumberFormat="1" applyFont="1" applyFill="1"/>
    <xf numFmtId="43" fontId="3" fillId="0" borderId="0" xfId="1" applyFont="1" applyFill="1"/>
    <xf numFmtId="3" fontId="2" fillId="0" borderId="0" xfId="0" applyNumberFormat="1" applyFont="1" applyFill="1" applyAlignment="1">
      <alignment horizontal="left"/>
    </xf>
    <xf numFmtId="43" fontId="2" fillId="0" borderId="0" xfId="0" applyNumberFormat="1" applyFont="1" applyFill="1" applyAlignment="1">
      <alignment horizontal="left"/>
    </xf>
    <xf numFmtId="0" fontId="11" fillId="0" borderId="0" xfId="0" applyFont="1" applyFill="1"/>
    <xf numFmtId="43" fontId="6" fillId="0" borderId="0" xfId="1" applyFont="1" applyFill="1" applyAlignment="1">
      <alignment horizontal="left"/>
    </xf>
    <xf numFmtId="3" fontId="6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164" fontId="3" fillId="0" borderId="0" xfId="0" applyNumberFormat="1" applyFont="1" applyFill="1"/>
    <xf numFmtId="166" fontId="2" fillId="0" borderId="0" xfId="1" applyNumberFormat="1" applyFont="1" applyFill="1"/>
    <xf numFmtId="165" fontId="6" fillId="0" borderId="0" xfId="0" applyNumberFormat="1" applyFont="1" applyFill="1" applyAlignment="1">
      <alignment horizontal="left"/>
    </xf>
    <xf numFmtId="166" fontId="6" fillId="0" borderId="0" xfId="0" applyNumberFormat="1" applyFont="1" applyFill="1" applyAlignment="1">
      <alignment horizontal="left"/>
    </xf>
    <xf numFmtId="166" fontId="2" fillId="0" borderId="0" xfId="0" applyNumberFormat="1" applyFont="1" applyFill="1"/>
    <xf numFmtId="0" fontId="11" fillId="0" borderId="0" xfId="0" applyFont="1" applyFill="1" applyAlignment="1">
      <alignment horizontal="right"/>
    </xf>
    <xf numFmtId="43" fontId="6" fillId="0" borderId="0" xfId="0" applyNumberFormat="1" applyFont="1" applyFill="1"/>
    <xf numFmtId="43" fontId="12" fillId="0" borderId="0" xfId="1" applyFont="1" applyFill="1"/>
    <xf numFmtId="43" fontId="2" fillId="0" borderId="0" xfId="1" applyFont="1" applyFill="1" applyAlignment="1">
      <alignment horizontal="left"/>
    </xf>
    <xf numFmtId="0" fontId="13" fillId="0" borderId="0" xfId="0" applyFont="1" applyFill="1"/>
    <xf numFmtId="43" fontId="13" fillId="0" borderId="0" xfId="0" applyNumberFormat="1" applyFont="1" applyFill="1"/>
    <xf numFmtId="43" fontId="13" fillId="0" borderId="0" xfId="1" applyFont="1" applyFill="1"/>
    <xf numFmtId="43" fontId="2" fillId="0" borderId="0" xfId="1" applyFont="1" applyFill="1" applyAlignment="1"/>
    <xf numFmtId="0" fontId="2" fillId="0" borderId="0" xfId="0" quotePrefix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117"/>
  <sheetViews>
    <sheetView view="pageBreakPreview" topLeftCell="J88" zoomScaleSheetLayoutView="100" workbookViewId="0">
      <selection activeCell="V103" sqref="V102:V103"/>
    </sheetView>
  </sheetViews>
  <sheetFormatPr defaultColWidth="9" defaultRowHeight="21"/>
  <cols>
    <col min="1" max="1" width="54.140625" style="4" customWidth="1"/>
    <col min="2" max="2" width="3.7109375" style="4" customWidth="1"/>
    <col min="3" max="3" width="17.28515625" style="4" customWidth="1"/>
    <col min="4" max="4" width="9" style="4"/>
    <col min="5" max="5" width="22.7109375" style="4" customWidth="1"/>
    <col min="6" max="6" width="34" style="4" customWidth="1"/>
    <col min="7" max="7" width="0.5703125" style="4" customWidth="1"/>
    <col min="8" max="8" width="4.7109375" style="4" customWidth="1"/>
    <col min="9" max="9" width="54.140625" style="4" customWidth="1"/>
    <col min="10" max="10" width="4.5703125" style="4" customWidth="1"/>
    <col min="11" max="11" width="17.28515625" style="4" customWidth="1"/>
    <col min="12" max="12" width="7.5703125" style="4" customWidth="1"/>
    <col min="13" max="13" width="22.5703125" style="4" customWidth="1"/>
    <col min="14" max="14" width="18.85546875" style="4" customWidth="1"/>
    <col min="15" max="15" width="17" style="4" customWidth="1"/>
    <col min="16" max="16" width="4" style="3" customWidth="1"/>
    <col min="17" max="17" width="54.5703125" style="3" customWidth="1"/>
    <col min="18" max="18" width="2.85546875" style="4" customWidth="1"/>
    <col min="19" max="19" width="16.28515625" style="4" customWidth="1"/>
    <col min="20" max="20" width="7.140625" style="4" customWidth="1"/>
    <col min="21" max="21" width="4.42578125" style="4" customWidth="1"/>
    <col min="22" max="22" width="13.85546875" style="4" customWidth="1"/>
    <col min="23" max="23" width="22.85546875" style="4" customWidth="1"/>
    <col min="24" max="24" width="22.7109375" style="4" customWidth="1"/>
    <col min="25" max="16384" width="9" style="4"/>
  </cols>
  <sheetData>
    <row r="1" spans="1:19" ht="26.25">
      <c r="A1" s="15" t="s">
        <v>14</v>
      </c>
    </row>
    <row r="2" spans="1:19" hidden="1">
      <c r="A2" s="4" t="s">
        <v>0</v>
      </c>
      <c r="H2" s="4" t="s">
        <v>0</v>
      </c>
      <c r="P2" s="4" t="s">
        <v>0</v>
      </c>
      <c r="Q2" s="4"/>
    </row>
    <row r="3" spans="1:19" hidden="1">
      <c r="A3" s="4" t="s">
        <v>12</v>
      </c>
      <c r="H3" s="4" t="s">
        <v>12</v>
      </c>
      <c r="P3" s="4" t="s">
        <v>12</v>
      </c>
      <c r="Q3" s="4"/>
    </row>
    <row r="4" spans="1:19" hidden="1">
      <c r="A4" s="4" t="s">
        <v>184</v>
      </c>
      <c r="H4" s="4" t="s">
        <v>184</v>
      </c>
      <c r="P4" s="4" t="s">
        <v>184</v>
      </c>
      <c r="Q4" s="4"/>
    </row>
    <row r="5" spans="1:19" hidden="1">
      <c r="A5" s="4" t="s">
        <v>181</v>
      </c>
      <c r="H5" s="4" t="s">
        <v>181</v>
      </c>
      <c r="P5" s="4" t="s">
        <v>181</v>
      </c>
      <c r="Q5" s="4"/>
    </row>
    <row r="6" spans="1:19" hidden="1">
      <c r="A6" s="4" t="s">
        <v>170</v>
      </c>
      <c r="H6" s="4" t="s">
        <v>170</v>
      </c>
      <c r="P6" s="4" t="s">
        <v>170</v>
      </c>
      <c r="Q6" s="4"/>
    </row>
    <row r="7" spans="1:19" s="17" customFormat="1" ht="23.25">
      <c r="A7" s="16" t="s">
        <v>186</v>
      </c>
      <c r="H7" s="16" t="s">
        <v>218</v>
      </c>
      <c r="P7" s="16" t="s">
        <v>233</v>
      </c>
    </row>
    <row r="8" spans="1:19" s="17" customFormat="1" ht="23.25">
      <c r="A8" s="16" t="s">
        <v>185</v>
      </c>
      <c r="H8" s="16" t="s">
        <v>101</v>
      </c>
      <c r="P8" s="16" t="s">
        <v>101</v>
      </c>
    </row>
    <row r="9" spans="1:19">
      <c r="A9" s="4" t="s">
        <v>187</v>
      </c>
      <c r="H9" s="4" t="s">
        <v>187</v>
      </c>
      <c r="P9" s="4" t="s">
        <v>187</v>
      </c>
      <c r="Q9" s="4"/>
    </row>
    <row r="10" spans="1:19">
      <c r="A10" s="4" t="s">
        <v>188</v>
      </c>
      <c r="H10" s="4" t="s">
        <v>188</v>
      </c>
      <c r="P10" s="4" t="s">
        <v>188</v>
      </c>
      <c r="Q10" s="4"/>
    </row>
    <row r="11" spans="1:19">
      <c r="A11" s="4" t="s">
        <v>189</v>
      </c>
      <c r="H11" s="4" t="s">
        <v>219</v>
      </c>
      <c r="P11" s="4" t="s">
        <v>234</v>
      </c>
      <c r="Q11" s="4"/>
    </row>
    <row r="12" spans="1:19" ht="18.600000000000001" customHeight="1">
      <c r="P12" s="4"/>
      <c r="Q12" s="4"/>
    </row>
    <row r="13" spans="1:19" s="17" customFormat="1" ht="23.25">
      <c r="A13" s="4" t="s">
        <v>190</v>
      </c>
      <c r="H13" s="4" t="s">
        <v>190</v>
      </c>
      <c r="P13" s="4" t="s">
        <v>190</v>
      </c>
      <c r="Q13" s="19"/>
    </row>
    <row r="14" spans="1:19" s="17" customFormat="1" ht="23.25">
      <c r="A14" s="4" t="s">
        <v>170</v>
      </c>
      <c r="H14" s="4" t="s">
        <v>170</v>
      </c>
      <c r="P14" s="4" t="s">
        <v>170</v>
      </c>
      <c r="Q14" s="19"/>
    </row>
    <row r="15" spans="1:19" s="17" customFormat="1" ht="23.25">
      <c r="A15" s="56" t="s">
        <v>211</v>
      </c>
      <c r="H15" s="56" t="s">
        <v>211</v>
      </c>
      <c r="P15" s="56" t="s">
        <v>211</v>
      </c>
      <c r="Q15" s="19"/>
    </row>
    <row r="16" spans="1:19" s="17" customFormat="1" ht="23.25">
      <c r="A16" s="31" t="s">
        <v>3</v>
      </c>
      <c r="B16" s="4" t="s">
        <v>1</v>
      </c>
      <c r="C16" s="4" t="s">
        <v>2</v>
      </c>
      <c r="D16" s="4"/>
      <c r="E16" s="4"/>
      <c r="F16" s="4"/>
      <c r="H16" s="4"/>
      <c r="I16" s="31" t="s">
        <v>3</v>
      </c>
      <c r="J16" s="4" t="s">
        <v>1</v>
      </c>
      <c r="K16" s="4" t="s">
        <v>2</v>
      </c>
      <c r="P16" s="18"/>
      <c r="Q16" s="31" t="s">
        <v>3</v>
      </c>
      <c r="R16" s="4" t="s">
        <v>1</v>
      </c>
      <c r="S16" s="4" t="s">
        <v>2</v>
      </c>
    </row>
    <row r="17" spans="1:24" s="17" customFormat="1" ht="23.25">
      <c r="A17" s="4"/>
      <c r="B17" s="4" t="s">
        <v>1</v>
      </c>
      <c r="C17" s="4" t="s">
        <v>156</v>
      </c>
      <c r="D17" s="4"/>
      <c r="E17" s="4"/>
      <c r="F17" s="4"/>
      <c r="H17" s="4"/>
      <c r="I17" s="4"/>
      <c r="J17" s="4" t="s">
        <v>1</v>
      </c>
      <c r="K17" s="4" t="s">
        <v>156</v>
      </c>
      <c r="P17" s="18"/>
      <c r="Q17" s="4"/>
      <c r="R17" s="4" t="s">
        <v>1</v>
      </c>
      <c r="S17" s="4" t="s">
        <v>156</v>
      </c>
    </row>
    <row r="18" spans="1:24" s="17" customFormat="1" ht="23.25">
      <c r="A18" s="4"/>
      <c r="B18" s="4" t="s">
        <v>1</v>
      </c>
      <c r="C18" s="9" t="s">
        <v>147</v>
      </c>
      <c r="D18" s="4"/>
      <c r="E18" s="4"/>
      <c r="F18" s="4"/>
      <c r="H18" s="4"/>
      <c r="I18" s="4"/>
      <c r="J18" s="4" t="s">
        <v>1</v>
      </c>
      <c r="K18" s="9" t="s">
        <v>147</v>
      </c>
      <c r="P18" s="18"/>
      <c r="Q18" s="4"/>
      <c r="R18" s="4" t="s">
        <v>1</v>
      </c>
      <c r="S18" s="9" t="s">
        <v>147</v>
      </c>
    </row>
    <row r="19" spans="1:24" s="17" customFormat="1" ht="23.25">
      <c r="A19" s="4"/>
      <c r="B19" s="4" t="s">
        <v>1</v>
      </c>
      <c r="C19" s="4" t="s">
        <v>148</v>
      </c>
      <c r="D19" s="4"/>
      <c r="E19" s="4"/>
      <c r="F19" s="4"/>
      <c r="H19" s="4"/>
      <c r="I19" s="4"/>
      <c r="J19" s="4" t="s">
        <v>1</v>
      </c>
      <c r="K19" s="4" t="s">
        <v>148</v>
      </c>
      <c r="P19" s="18"/>
      <c r="Q19" s="4"/>
      <c r="R19" s="4" t="s">
        <v>1</v>
      </c>
      <c r="S19" s="4" t="s">
        <v>148</v>
      </c>
    </row>
    <row r="20" spans="1:24">
      <c r="A20" s="4" t="s">
        <v>191</v>
      </c>
      <c r="H20" s="4" t="s">
        <v>191</v>
      </c>
      <c r="P20" s="4" t="s">
        <v>191</v>
      </c>
      <c r="Q20" s="4"/>
    </row>
    <row r="21" spans="1:24">
      <c r="A21" s="3" t="s">
        <v>145</v>
      </c>
      <c r="B21" s="3"/>
      <c r="C21" s="3"/>
      <c r="E21" s="55">
        <v>5000000</v>
      </c>
      <c r="H21" s="3" t="s">
        <v>82</v>
      </c>
      <c r="M21" s="10">
        <v>5000000</v>
      </c>
      <c r="P21" s="3" t="s">
        <v>82</v>
      </c>
      <c r="Q21" s="4"/>
      <c r="U21" s="10"/>
      <c r="W21" s="10">
        <v>5000000</v>
      </c>
    </row>
    <row r="22" spans="1:24">
      <c r="A22" s="3" t="s">
        <v>83</v>
      </c>
      <c r="B22" s="3"/>
      <c r="C22" s="3"/>
      <c r="F22" s="51">
        <f>E21</f>
        <v>5000000</v>
      </c>
      <c r="H22" s="3" t="s">
        <v>83</v>
      </c>
      <c r="N22" s="10">
        <f>M21</f>
        <v>5000000</v>
      </c>
      <c r="P22" s="3" t="s">
        <v>83</v>
      </c>
      <c r="Q22" s="4"/>
      <c r="V22" s="10"/>
      <c r="X22" s="10">
        <f>W21</f>
        <v>5000000</v>
      </c>
    </row>
    <row r="23" spans="1:24">
      <c r="A23" s="4" t="s">
        <v>194</v>
      </c>
      <c r="H23" s="4" t="s">
        <v>220</v>
      </c>
      <c r="P23" s="4" t="s">
        <v>235</v>
      </c>
    </row>
    <row r="24" spans="1:24">
      <c r="A24" s="20" t="s">
        <v>195</v>
      </c>
      <c r="H24" s="20" t="s">
        <v>195</v>
      </c>
      <c r="P24" s="20" t="s">
        <v>195</v>
      </c>
    </row>
    <row r="25" spans="1:24">
      <c r="A25" s="4" t="s">
        <v>196</v>
      </c>
      <c r="H25" s="4" t="s">
        <v>196</v>
      </c>
      <c r="P25" s="4" t="s">
        <v>196</v>
      </c>
    </row>
    <row r="26" spans="1:24">
      <c r="A26" s="45" t="s">
        <v>197</v>
      </c>
      <c r="H26" s="45" t="s">
        <v>134</v>
      </c>
      <c r="P26" s="45" t="s">
        <v>134</v>
      </c>
      <c r="Q26" s="4"/>
    </row>
    <row r="27" spans="1:24">
      <c r="A27" s="20" t="s">
        <v>109</v>
      </c>
      <c r="B27" s="4" t="s">
        <v>1</v>
      </c>
      <c r="C27" s="10">
        <v>5000000</v>
      </c>
      <c r="D27" s="4" t="s">
        <v>5</v>
      </c>
      <c r="H27" s="20"/>
      <c r="I27" s="20" t="s">
        <v>113</v>
      </c>
      <c r="J27" s="4" t="s">
        <v>1</v>
      </c>
      <c r="K27" s="10">
        <v>5000000</v>
      </c>
      <c r="L27" s="4" t="s">
        <v>5</v>
      </c>
      <c r="P27" s="20"/>
      <c r="Q27" s="20" t="s">
        <v>113</v>
      </c>
      <c r="R27" s="4" t="s">
        <v>1</v>
      </c>
      <c r="S27" s="10">
        <v>5000000</v>
      </c>
      <c r="T27" s="4" t="s">
        <v>5</v>
      </c>
    </row>
    <row r="28" spans="1:24" s="47" customFormat="1">
      <c r="A28" s="20" t="s">
        <v>110</v>
      </c>
      <c r="B28" s="4" t="s">
        <v>1</v>
      </c>
      <c r="C28" s="10">
        <v>5000000</v>
      </c>
      <c r="D28" s="4" t="s">
        <v>5</v>
      </c>
      <c r="E28" s="4"/>
      <c r="F28" s="4"/>
      <c r="H28" s="20"/>
      <c r="I28" s="20" t="s">
        <v>114</v>
      </c>
      <c r="J28" s="4" t="s">
        <v>1</v>
      </c>
      <c r="K28" s="10">
        <f>500*15000</f>
        <v>7500000</v>
      </c>
      <c r="L28" s="4" t="s">
        <v>5</v>
      </c>
      <c r="M28" s="4"/>
      <c r="P28" s="20"/>
      <c r="Q28" s="20" t="s">
        <v>115</v>
      </c>
      <c r="R28" s="4" t="s">
        <v>1</v>
      </c>
      <c r="S28" s="10">
        <f>500*8000</f>
        <v>4000000</v>
      </c>
      <c r="T28" s="4" t="s">
        <v>5</v>
      </c>
      <c r="U28" s="4"/>
      <c r="V28" s="4"/>
      <c r="W28" s="4"/>
      <c r="X28" s="4"/>
    </row>
    <row r="29" spans="1:24">
      <c r="A29" s="46" t="s">
        <v>105</v>
      </c>
      <c r="B29" s="47" t="s">
        <v>1</v>
      </c>
      <c r="C29" s="10">
        <f>+C27-C28</f>
        <v>0</v>
      </c>
      <c r="D29" s="47" t="s">
        <v>5</v>
      </c>
      <c r="E29" s="47"/>
      <c r="F29" s="47"/>
      <c r="H29" s="46" t="s">
        <v>104</v>
      </c>
      <c r="I29" s="47"/>
      <c r="J29" s="47" t="s">
        <v>1</v>
      </c>
      <c r="K29" s="44">
        <f>+K28-K27</f>
        <v>2500000</v>
      </c>
      <c r="L29" s="47" t="s">
        <v>5</v>
      </c>
      <c r="M29" s="47"/>
      <c r="P29" s="46" t="s">
        <v>104</v>
      </c>
      <c r="Q29" s="47"/>
      <c r="R29" s="47" t="s">
        <v>1</v>
      </c>
      <c r="S29" s="44">
        <f>+S28-S27</f>
        <v>-1000000</v>
      </c>
      <c r="T29" s="47" t="s">
        <v>5</v>
      </c>
      <c r="U29" s="47"/>
      <c r="V29" s="47"/>
      <c r="W29" s="47"/>
      <c r="X29" s="47"/>
    </row>
    <row r="30" spans="1:24">
      <c r="A30" s="21" t="s">
        <v>192</v>
      </c>
      <c r="H30" s="21" t="s">
        <v>221</v>
      </c>
      <c r="P30" s="21" t="s">
        <v>236</v>
      </c>
      <c r="Q30" s="4"/>
    </row>
    <row r="31" spans="1:24">
      <c r="A31" s="4" t="s">
        <v>193</v>
      </c>
      <c r="H31" s="4" t="s">
        <v>244</v>
      </c>
      <c r="P31" s="4" t="s">
        <v>243</v>
      </c>
      <c r="Q31" s="4"/>
    </row>
    <row r="32" spans="1:24">
      <c r="A32" s="3" t="s">
        <v>68</v>
      </c>
      <c r="E32" s="10">
        <f>500*10000</f>
        <v>5000000</v>
      </c>
      <c r="H32" s="3" t="s">
        <v>18</v>
      </c>
      <c r="M32" s="10">
        <f>500*15000</f>
        <v>7500000</v>
      </c>
      <c r="Q32" s="3" t="s">
        <v>21</v>
      </c>
      <c r="W32" s="10">
        <f>500*8000</f>
        <v>4000000</v>
      </c>
    </row>
    <row r="33" spans="1:24">
      <c r="B33" s="3" t="s">
        <v>15</v>
      </c>
      <c r="F33" s="1">
        <f>E32</f>
        <v>5000000</v>
      </c>
      <c r="H33" s="3" t="s">
        <v>137</v>
      </c>
      <c r="I33" s="22"/>
      <c r="N33" s="1">
        <f>500*10000</f>
        <v>5000000</v>
      </c>
      <c r="Q33" s="23" t="s">
        <v>107</v>
      </c>
      <c r="W33" s="5">
        <f>+X34-W32</f>
        <v>1000000</v>
      </c>
    </row>
    <row r="34" spans="1:24">
      <c r="A34" s="4" t="s">
        <v>198</v>
      </c>
      <c r="H34" s="23" t="s">
        <v>106</v>
      </c>
      <c r="N34" s="24">
        <f>+M32-N33</f>
        <v>2500000</v>
      </c>
      <c r="R34" s="4" t="s">
        <v>54</v>
      </c>
      <c r="X34" s="1">
        <f>500*10000</f>
        <v>5000000</v>
      </c>
    </row>
    <row r="35" spans="1:24">
      <c r="A35" s="3" t="s">
        <v>69</v>
      </c>
      <c r="E35" s="10">
        <f>500*10000</f>
        <v>5000000</v>
      </c>
      <c r="H35" s="4" t="s">
        <v>198</v>
      </c>
      <c r="P35" s="4" t="s">
        <v>198</v>
      </c>
    </row>
    <row r="36" spans="1:24">
      <c r="B36" s="3" t="s">
        <v>16</v>
      </c>
      <c r="F36" s="1">
        <f>E35</f>
        <v>5000000</v>
      </c>
      <c r="H36" s="3" t="s">
        <v>72</v>
      </c>
      <c r="I36" s="25"/>
      <c r="J36" s="25"/>
      <c r="K36" s="25"/>
      <c r="M36" s="1">
        <f>M32</f>
        <v>7500000</v>
      </c>
      <c r="Q36" s="3" t="s">
        <v>20</v>
      </c>
      <c r="W36" s="1">
        <f>W32</f>
        <v>4000000</v>
      </c>
    </row>
    <row r="37" spans="1:24">
      <c r="A37" s="11" t="s">
        <v>203</v>
      </c>
      <c r="F37" s="1"/>
      <c r="H37" s="4" t="s">
        <v>4</v>
      </c>
      <c r="I37" s="26" t="s">
        <v>40</v>
      </c>
      <c r="N37" s="1">
        <f>M36</f>
        <v>7500000</v>
      </c>
      <c r="R37" s="4" t="s">
        <v>17</v>
      </c>
      <c r="X37" s="1">
        <f>+W36</f>
        <v>4000000</v>
      </c>
    </row>
    <row r="38" spans="1:24">
      <c r="A38" s="11" t="s">
        <v>204</v>
      </c>
      <c r="F38" s="1"/>
      <c r="H38" s="11" t="s">
        <v>222</v>
      </c>
      <c r="M38" s="1"/>
      <c r="N38" s="1"/>
      <c r="P38" s="11" t="s">
        <v>237</v>
      </c>
      <c r="W38" s="1"/>
    </row>
    <row r="39" spans="1:24">
      <c r="A39" s="11"/>
      <c r="F39" s="1"/>
      <c r="H39" s="11" t="s">
        <v>204</v>
      </c>
      <c r="M39" s="1"/>
      <c r="N39" s="1"/>
      <c r="P39" s="11" t="s">
        <v>204</v>
      </c>
      <c r="W39" s="1"/>
    </row>
    <row r="40" spans="1:24" s="3" customFormat="1">
      <c r="A40" s="8" t="s">
        <v>94</v>
      </c>
      <c r="B40" s="4"/>
      <c r="C40" s="4"/>
      <c r="D40" s="4"/>
      <c r="F40" s="37"/>
      <c r="H40" s="4"/>
      <c r="I40" s="8" t="s">
        <v>94</v>
      </c>
      <c r="J40" s="4"/>
      <c r="K40" s="4"/>
      <c r="L40" s="4"/>
      <c r="M40" s="1"/>
      <c r="N40" s="1"/>
      <c r="Q40" s="28" t="s">
        <v>94</v>
      </c>
      <c r="U40" s="4"/>
      <c r="V40" s="4"/>
      <c r="W40" s="1"/>
      <c r="X40" s="4"/>
    </row>
    <row r="41" spans="1:24" ht="21.95" customHeight="1">
      <c r="A41" s="4" t="s">
        <v>95</v>
      </c>
      <c r="B41" s="4" t="s">
        <v>1</v>
      </c>
      <c r="C41" s="10">
        <v>5000000</v>
      </c>
      <c r="D41" s="4" t="s">
        <v>5</v>
      </c>
      <c r="F41" s="1"/>
      <c r="H41" s="28"/>
      <c r="I41" s="4" t="s">
        <v>95</v>
      </c>
      <c r="J41" s="4" t="s">
        <v>1</v>
      </c>
      <c r="K41" s="10">
        <v>5000000</v>
      </c>
      <c r="L41" s="4" t="s">
        <v>5</v>
      </c>
      <c r="M41" s="37"/>
      <c r="N41" s="37"/>
      <c r="Q41" s="4" t="s">
        <v>95</v>
      </c>
      <c r="R41" s="26" t="s">
        <v>1</v>
      </c>
      <c r="S41" s="27">
        <v>5000000</v>
      </c>
      <c r="T41" s="3" t="s">
        <v>5</v>
      </c>
      <c r="V41" s="3"/>
      <c r="W41" s="37"/>
      <c r="X41" s="3"/>
    </row>
    <row r="42" spans="1:24">
      <c r="A42" s="4" t="s">
        <v>200</v>
      </c>
      <c r="B42" s="4" t="s">
        <v>1</v>
      </c>
      <c r="C42" s="10">
        <f>+F33</f>
        <v>5000000</v>
      </c>
      <c r="D42" s="4" t="s">
        <v>5</v>
      </c>
      <c r="F42" s="1"/>
      <c r="H42" s="12"/>
      <c r="I42" s="4" t="s">
        <v>200</v>
      </c>
      <c r="J42" s="4" t="s">
        <v>1</v>
      </c>
      <c r="K42" s="10">
        <f>+N33</f>
        <v>5000000</v>
      </c>
      <c r="L42" s="4" t="s">
        <v>5</v>
      </c>
      <c r="M42" s="1"/>
      <c r="N42" s="1"/>
      <c r="Q42" s="4" t="s">
        <v>200</v>
      </c>
      <c r="R42" s="26" t="s">
        <v>1</v>
      </c>
      <c r="S42" s="27">
        <f>+X34</f>
        <v>5000000</v>
      </c>
      <c r="T42" s="3" t="s">
        <v>5</v>
      </c>
      <c r="U42" s="3"/>
      <c r="W42" s="1"/>
    </row>
    <row r="43" spans="1:24">
      <c r="A43" s="28" t="s">
        <v>199</v>
      </c>
      <c r="B43" s="28" t="s">
        <v>1</v>
      </c>
      <c r="C43" s="39">
        <f>+C41-C42</f>
        <v>0</v>
      </c>
      <c r="D43" s="28" t="s">
        <v>5</v>
      </c>
      <c r="F43" s="1"/>
      <c r="H43" s="8"/>
      <c r="I43" s="28" t="s">
        <v>70</v>
      </c>
      <c r="J43" s="28" t="s">
        <v>1</v>
      </c>
      <c r="K43" s="39">
        <f>+K41-K42</f>
        <v>0</v>
      </c>
      <c r="L43" s="3" t="s">
        <v>5</v>
      </c>
      <c r="M43" s="1"/>
      <c r="N43" s="1"/>
      <c r="Q43" s="28" t="s">
        <v>70</v>
      </c>
      <c r="R43" s="28" t="s">
        <v>1</v>
      </c>
      <c r="S43" s="39">
        <f>+S41-S42</f>
        <v>0</v>
      </c>
      <c r="T43" s="3" t="s">
        <v>5</v>
      </c>
      <c r="W43" s="1"/>
    </row>
    <row r="44" spans="1:24">
      <c r="A44" s="8" t="s">
        <v>202</v>
      </c>
      <c r="F44" s="1"/>
      <c r="I44" s="8" t="s">
        <v>99</v>
      </c>
      <c r="M44" s="1"/>
      <c r="N44" s="1"/>
      <c r="Q44" s="28" t="s">
        <v>99</v>
      </c>
      <c r="R44" s="26"/>
      <c r="S44" s="31"/>
      <c r="T44" s="3"/>
      <c r="W44" s="1"/>
    </row>
    <row r="45" spans="1:24" ht="26.1" customHeight="1">
      <c r="A45" s="4" t="s">
        <v>201</v>
      </c>
      <c r="B45" s="4" t="s">
        <v>1</v>
      </c>
      <c r="C45" s="10">
        <v>5000000</v>
      </c>
      <c r="D45" s="4" t="s">
        <v>5</v>
      </c>
      <c r="F45" s="1"/>
      <c r="I45" s="4" t="s">
        <v>201</v>
      </c>
      <c r="J45" s="4" t="s">
        <v>1</v>
      </c>
      <c r="K45" s="10">
        <v>5000000</v>
      </c>
      <c r="L45" s="4" t="s">
        <v>5</v>
      </c>
      <c r="M45" s="1"/>
      <c r="N45" s="1"/>
      <c r="Q45" s="3" t="s">
        <v>100</v>
      </c>
      <c r="R45" s="4" t="s">
        <v>1</v>
      </c>
      <c r="S45" s="27">
        <v>5000000</v>
      </c>
      <c r="T45" s="3" t="s">
        <v>5</v>
      </c>
      <c r="W45" s="1"/>
    </row>
    <row r="46" spans="1:24" ht="24" customHeight="1">
      <c r="A46" s="4" t="s">
        <v>214</v>
      </c>
      <c r="B46" s="4" t="s">
        <v>1</v>
      </c>
      <c r="C46" s="10">
        <v>0</v>
      </c>
      <c r="D46" s="4" t="s">
        <v>5</v>
      </c>
      <c r="F46" s="1"/>
      <c r="H46" s="8"/>
      <c r="I46" s="4" t="s">
        <v>214</v>
      </c>
      <c r="J46" s="4" t="s">
        <v>1</v>
      </c>
      <c r="K46" s="10">
        <f>+N34</f>
        <v>2500000</v>
      </c>
      <c r="L46" s="4" t="s">
        <v>5</v>
      </c>
      <c r="M46" s="1"/>
      <c r="N46" s="1"/>
      <c r="Q46" s="4" t="s">
        <v>119</v>
      </c>
      <c r="R46" s="4" t="s">
        <v>1</v>
      </c>
      <c r="S46" s="32">
        <f>-W33</f>
        <v>-1000000</v>
      </c>
      <c r="T46" s="3" t="s">
        <v>5</v>
      </c>
      <c r="W46" s="1"/>
    </row>
    <row r="47" spans="1:24">
      <c r="A47" s="8" t="s">
        <v>242</v>
      </c>
      <c r="B47" s="8" t="s">
        <v>1</v>
      </c>
      <c r="C47" s="14">
        <f>+C45+C46</f>
        <v>5000000</v>
      </c>
      <c r="D47" s="8" t="s">
        <v>5</v>
      </c>
      <c r="F47" s="1"/>
      <c r="H47" s="8"/>
      <c r="I47" s="8" t="s">
        <v>242</v>
      </c>
      <c r="J47" s="8" t="s">
        <v>1</v>
      </c>
      <c r="K47" s="14">
        <f>+K45+K46</f>
        <v>7500000</v>
      </c>
      <c r="L47" s="8" t="s">
        <v>5</v>
      </c>
      <c r="M47" s="1"/>
      <c r="N47" s="1"/>
      <c r="Q47" s="8" t="s">
        <v>242</v>
      </c>
      <c r="R47" s="29" t="s">
        <v>1</v>
      </c>
      <c r="S47" s="33">
        <f>+S45+S46</f>
        <v>4000000</v>
      </c>
      <c r="T47" s="28" t="s">
        <v>5</v>
      </c>
      <c r="W47" s="1"/>
    </row>
    <row r="48" spans="1:24" ht="29.1" customHeight="1">
      <c r="A48" s="8" t="s">
        <v>30</v>
      </c>
      <c r="F48" s="1"/>
      <c r="H48" s="8"/>
      <c r="I48" s="8" t="s">
        <v>30</v>
      </c>
      <c r="K48" s="7"/>
      <c r="M48" s="1"/>
      <c r="N48" s="1"/>
      <c r="Q48" s="8" t="s">
        <v>30</v>
      </c>
      <c r="S48" s="7"/>
      <c r="W48" s="1"/>
    </row>
    <row r="49" spans="1:24" ht="23.1" customHeight="1">
      <c r="A49" s="3" t="s">
        <v>81</v>
      </c>
      <c r="B49" s="4" t="s">
        <v>1</v>
      </c>
      <c r="C49" s="5">
        <f>+E35</f>
        <v>5000000</v>
      </c>
      <c r="D49" s="4" t="s">
        <v>5</v>
      </c>
      <c r="I49" s="3" t="s">
        <v>81</v>
      </c>
      <c r="J49" s="4" t="s">
        <v>1</v>
      </c>
      <c r="K49" s="5">
        <f>+M36</f>
        <v>7500000</v>
      </c>
      <c r="L49" s="4" t="s">
        <v>5</v>
      </c>
      <c r="Q49" s="3" t="s">
        <v>81</v>
      </c>
      <c r="R49" s="4" t="s">
        <v>1</v>
      </c>
      <c r="S49" s="5">
        <f>+W36</f>
        <v>4000000</v>
      </c>
      <c r="T49" s="4" t="s">
        <v>5</v>
      </c>
      <c r="X49" s="1"/>
    </row>
    <row r="50" spans="1:24" ht="23.25">
      <c r="A50" s="4" t="s">
        <v>212</v>
      </c>
      <c r="B50" s="17"/>
      <c r="C50" s="17"/>
      <c r="D50" s="17"/>
      <c r="E50" s="17"/>
      <c r="F50" s="17"/>
      <c r="H50" s="4" t="s">
        <v>212</v>
      </c>
      <c r="P50" s="4" t="s">
        <v>212</v>
      </c>
      <c r="X50" s="1"/>
    </row>
    <row r="51" spans="1:24" ht="23.25">
      <c r="A51" s="4" t="s">
        <v>170</v>
      </c>
      <c r="B51" s="17"/>
      <c r="C51" s="17"/>
      <c r="D51" s="17"/>
      <c r="E51" s="17"/>
      <c r="F51" s="17"/>
      <c r="H51" s="4" t="s">
        <v>170</v>
      </c>
      <c r="P51" s="4" t="s">
        <v>170</v>
      </c>
      <c r="X51" s="1"/>
    </row>
    <row r="52" spans="1:24">
      <c r="A52" s="4" t="s">
        <v>210</v>
      </c>
      <c r="H52" s="4" t="s">
        <v>210</v>
      </c>
      <c r="P52" s="4" t="s">
        <v>210</v>
      </c>
      <c r="X52" s="1"/>
    </row>
    <row r="53" spans="1:24" s="17" customFormat="1" ht="23.25">
      <c r="A53" s="31" t="s">
        <v>3</v>
      </c>
      <c r="B53" s="4" t="s">
        <v>1</v>
      </c>
      <c r="C53" s="4" t="s">
        <v>2</v>
      </c>
      <c r="D53" s="4"/>
      <c r="E53" s="4"/>
      <c r="F53" s="4"/>
      <c r="H53" s="4"/>
      <c r="I53" s="31" t="s">
        <v>3</v>
      </c>
      <c r="J53" s="4" t="s">
        <v>1</v>
      </c>
      <c r="K53" s="4" t="s">
        <v>2</v>
      </c>
      <c r="P53" s="18"/>
      <c r="Q53" s="31" t="s">
        <v>3</v>
      </c>
      <c r="R53" s="4" t="s">
        <v>1</v>
      </c>
      <c r="S53" s="4" t="s">
        <v>2</v>
      </c>
    </row>
    <row r="54" spans="1:24" s="17" customFormat="1" ht="23.25">
      <c r="A54" s="4"/>
      <c r="B54" s="4" t="s">
        <v>1</v>
      </c>
      <c r="C54" s="4" t="s">
        <v>156</v>
      </c>
      <c r="D54" s="4"/>
      <c r="E54" s="4"/>
      <c r="F54" s="4"/>
      <c r="H54" s="4"/>
      <c r="I54" s="4"/>
      <c r="J54" s="4" t="s">
        <v>1</v>
      </c>
      <c r="K54" s="4" t="s">
        <v>156</v>
      </c>
      <c r="P54" s="18"/>
      <c r="Q54" s="4"/>
      <c r="R54" s="4" t="s">
        <v>1</v>
      </c>
      <c r="S54" s="4" t="s">
        <v>156</v>
      </c>
    </row>
    <row r="55" spans="1:24" s="17" customFormat="1" ht="23.25">
      <c r="A55" s="4"/>
      <c r="B55" s="4" t="s">
        <v>1</v>
      </c>
      <c r="C55" s="9" t="s">
        <v>147</v>
      </c>
      <c r="D55" s="4"/>
      <c r="E55" s="4"/>
      <c r="F55" s="4"/>
      <c r="H55" s="4"/>
      <c r="I55" s="4"/>
      <c r="J55" s="4" t="s">
        <v>1</v>
      </c>
      <c r="K55" s="9" t="s">
        <v>147</v>
      </c>
      <c r="P55" s="18"/>
      <c r="Q55" s="4"/>
      <c r="R55" s="4" t="s">
        <v>1</v>
      </c>
      <c r="S55" s="9" t="s">
        <v>147</v>
      </c>
    </row>
    <row r="56" spans="1:24" s="17" customFormat="1" ht="23.25">
      <c r="A56" s="4"/>
      <c r="B56" s="4" t="s">
        <v>1</v>
      </c>
      <c r="C56" s="4" t="s">
        <v>148</v>
      </c>
      <c r="D56" s="4"/>
      <c r="E56" s="4"/>
      <c r="F56" s="4"/>
      <c r="H56" s="4"/>
      <c r="I56" s="4"/>
      <c r="J56" s="4" t="s">
        <v>1</v>
      </c>
      <c r="K56" s="4" t="s">
        <v>148</v>
      </c>
      <c r="P56" s="18"/>
      <c r="Q56" s="4"/>
      <c r="R56" s="4" t="s">
        <v>1</v>
      </c>
      <c r="S56" s="4" t="s">
        <v>148</v>
      </c>
    </row>
    <row r="57" spans="1:24" s="17" customFormat="1" ht="23.25">
      <c r="A57" s="4" t="s">
        <v>191</v>
      </c>
      <c r="B57" s="4"/>
      <c r="C57" s="4"/>
      <c r="D57" s="4"/>
      <c r="E57" s="4"/>
      <c r="F57" s="4"/>
      <c r="H57" s="4" t="s">
        <v>191</v>
      </c>
      <c r="I57" s="4"/>
      <c r="J57" s="4"/>
      <c r="K57" s="4"/>
      <c r="P57" s="4" t="s">
        <v>191</v>
      </c>
      <c r="Q57" s="4"/>
      <c r="R57" s="4"/>
      <c r="S57" s="4"/>
    </row>
    <row r="58" spans="1:24">
      <c r="A58" s="3" t="s">
        <v>145</v>
      </c>
      <c r="B58" s="3"/>
      <c r="C58" s="3"/>
      <c r="E58" s="10">
        <v>5000000</v>
      </c>
      <c r="H58" s="3" t="s">
        <v>82</v>
      </c>
      <c r="M58" s="10">
        <v>5000000</v>
      </c>
      <c r="P58" s="3" t="s">
        <v>82</v>
      </c>
      <c r="Q58" s="4"/>
      <c r="U58" s="10"/>
      <c r="W58" s="10">
        <v>5000000</v>
      </c>
    </row>
    <row r="59" spans="1:24">
      <c r="A59" s="3" t="s">
        <v>83</v>
      </c>
      <c r="B59" s="3"/>
      <c r="C59" s="3"/>
      <c r="F59" s="10">
        <f>E58</f>
        <v>5000000</v>
      </c>
      <c r="H59" s="3" t="s">
        <v>83</v>
      </c>
      <c r="N59" s="10">
        <f>M58</f>
        <v>5000000</v>
      </c>
      <c r="P59" s="3" t="s">
        <v>83</v>
      </c>
      <c r="Q59" s="4"/>
      <c r="V59" s="10"/>
      <c r="X59" s="10">
        <f>W58</f>
        <v>5000000</v>
      </c>
    </row>
    <row r="60" spans="1:24">
      <c r="A60" s="4" t="s">
        <v>205</v>
      </c>
      <c r="H60" s="4" t="s">
        <v>223</v>
      </c>
      <c r="P60" s="4" t="s">
        <v>238</v>
      </c>
    </row>
    <row r="61" spans="1:24">
      <c r="A61" s="20" t="s">
        <v>195</v>
      </c>
      <c r="H61" s="20" t="s">
        <v>195</v>
      </c>
      <c r="P61" s="20" t="s">
        <v>195</v>
      </c>
    </row>
    <row r="62" spans="1:24">
      <c r="A62" s="4" t="s">
        <v>196</v>
      </c>
      <c r="H62" s="4" t="s">
        <v>196</v>
      </c>
      <c r="P62" s="4" t="s">
        <v>196</v>
      </c>
    </row>
    <row r="63" spans="1:24">
      <c r="A63" s="45" t="s">
        <v>197</v>
      </c>
      <c r="H63" s="45" t="s">
        <v>135</v>
      </c>
      <c r="P63" s="45" t="s">
        <v>245</v>
      </c>
      <c r="Q63" s="4"/>
    </row>
    <row r="64" spans="1:24">
      <c r="A64" s="20" t="s">
        <v>111</v>
      </c>
      <c r="B64" s="4" t="s">
        <v>1</v>
      </c>
      <c r="C64" s="10">
        <v>5000000</v>
      </c>
      <c r="D64" s="4" t="s">
        <v>5</v>
      </c>
      <c r="H64" s="20" t="s">
        <v>102</v>
      </c>
      <c r="I64" s="20" t="s">
        <v>113</v>
      </c>
      <c r="J64" s="4" t="s">
        <v>1</v>
      </c>
      <c r="K64" s="10">
        <v>5000000</v>
      </c>
      <c r="L64" s="4" t="s">
        <v>5</v>
      </c>
      <c r="P64" s="20"/>
      <c r="Q64" s="20" t="s">
        <v>113</v>
      </c>
      <c r="R64" s="4" t="s">
        <v>1</v>
      </c>
      <c r="S64" s="10">
        <v>5000000</v>
      </c>
      <c r="T64" s="4" t="s">
        <v>5</v>
      </c>
    </row>
    <row r="65" spans="1:24">
      <c r="A65" s="20" t="s">
        <v>112</v>
      </c>
      <c r="B65" s="4" t="s">
        <v>1</v>
      </c>
      <c r="C65" s="10">
        <v>5000000</v>
      </c>
      <c r="D65" s="4" t="s">
        <v>5</v>
      </c>
      <c r="H65" s="20" t="s">
        <v>103</v>
      </c>
      <c r="I65" s="20" t="s">
        <v>114</v>
      </c>
      <c r="J65" s="4" t="s">
        <v>1</v>
      </c>
      <c r="K65" s="10">
        <v>7500000</v>
      </c>
      <c r="L65" s="4" t="s">
        <v>5</v>
      </c>
      <c r="P65" s="20"/>
      <c r="Q65" s="20" t="s">
        <v>115</v>
      </c>
      <c r="R65" s="4" t="s">
        <v>1</v>
      </c>
      <c r="S65" s="10">
        <f>500*8000</f>
        <v>4000000</v>
      </c>
      <c r="T65" s="4" t="s">
        <v>5</v>
      </c>
    </row>
    <row r="66" spans="1:24">
      <c r="A66" s="45" t="s">
        <v>208</v>
      </c>
      <c r="B66" s="4" t="s">
        <v>1</v>
      </c>
      <c r="C66" s="10">
        <f>+C64-C65</f>
        <v>0</v>
      </c>
      <c r="D66" s="4" t="s">
        <v>5</v>
      </c>
      <c r="H66" s="45" t="s">
        <v>104</v>
      </c>
      <c r="J66" s="4" t="s">
        <v>1</v>
      </c>
      <c r="K66" s="10">
        <f>+K65-K64</f>
        <v>2500000</v>
      </c>
      <c r="L66" s="4" t="s">
        <v>5</v>
      </c>
      <c r="P66" s="46" t="s">
        <v>104</v>
      </c>
      <c r="Q66" s="47"/>
      <c r="R66" s="47" t="s">
        <v>1</v>
      </c>
      <c r="S66" s="44">
        <f>+S65-S64</f>
        <v>-1000000</v>
      </c>
      <c r="T66" s="47" t="s">
        <v>5</v>
      </c>
    </row>
    <row r="67" spans="1:24">
      <c r="A67" s="21" t="s">
        <v>206</v>
      </c>
      <c r="H67" s="21" t="s">
        <v>224</v>
      </c>
      <c r="P67" s="21" t="s">
        <v>246</v>
      </c>
      <c r="Q67" s="4"/>
    </row>
    <row r="68" spans="1:24">
      <c r="A68" s="4" t="s">
        <v>193</v>
      </c>
      <c r="H68" s="4" t="s">
        <v>244</v>
      </c>
      <c r="P68" s="4" t="s">
        <v>243</v>
      </c>
      <c r="Q68" s="4"/>
    </row>
    <row r="69" spans="1:24">
      <c r="A69" s="3" t="s">
        <v>209</v>
      </c>
      <c r="E69" s="1">
        <f>500*10000</f>
        <v>5000000</v>
      </c>
      <c r="H69" s="3" t="s">
        <v>227</v>
      </c>
      <c r="M69" s="10">
        <f>500*15000</f>
        <v>7500000</v>
      </c>
      <c r="Q69" s="3" t="s">
        <v>74</v>
      </c>
      <c r="W69" s="10">
        <f>500*8000</f>
        <v>4000000</v>
      </c>
    </row>
    <row r="70" spans="1:24">
      <c r="A70" s="4" t="s">
        <v>149</v>
      </c>
      <c r="B70" s="3"/>
      <c r="F70" s="34">
        <f>10000000-5000000</f>
        <v>5000000</v>
      </c>
      <c r="G70" s="5"/>
      <c r="H70" s="3" t="s">
        <v>228</v>
      </c>
      <c r="I70" s="22"/>
      <c r="N70" s="1">
        <f>500*10000</f>
        <v>5000000</v>
      </c>
      <c r="Q70" s="23" t="s">
        <v>75</v>
      </c>
      <c r="W70" s="10">
        <f>+X71-W69</f>
        <v>1000000</v>
      </c>
    </row>
    <row r="71" spans="1:24">
      <c r="B71" s="23"/>
      <c r="F71" s="35"/>
      <c r="H71" s="22"/>
      <c r="I71" s="23" t="s">
        <v>76</v>
      </c>
      <c r="N71" s="24">
        <f>+M69-N70</f>
        <v>2500000</v>
      </c>
      <c r="Q71" s="4" t="s">
        <v>78</v>
      </c>
      <c r="X71" s="1">
        <f>500*10000</f>
        <v>5000000</v>
      </c>
    </row>
    <row r="72" spans="1:24">
      <c r="A72" s="4" t="s">
        <v>207</v>
      </c>
      <c r="H72" s="4" t="s">
        <v>180</v>
      </c>
      <c r="I72" s="4" t="s">
        <v>225</v>
      </c>
      <c r="P72" s="3" t="s">
        <v>151</v>
      </c>
      <c r="Q72" s="4" t="s">
        <v>225</v>
      </c>
    </row>
    <row r="73" spans="1:24">
      <c r="A73" s="3" t="s">
        <v>69</v>
      </c>
      <c r="E73" s="10">
        <f>E69</f>
        <v>5000000</v>
      </c>
      <c r="H73" s="3" t="s">
        <v>77</v>
      </c>
      <c r="M73" s="1">
        <f>+M69</f>
        <v>7500000</v>
      </c>
      <c r="Q73" s="3" t="s">
        <v>150</v>
      </c>
      <c r="V73" s="10"/>
      <c r="W73" s="1">
        <f>W69</f>
        <v>4000000</v>
      </c>
    </row>
    <row r="74" spans="1:24">
      <c r="A74" s="4" t="s">
        <v>61</v>
      </c>
      <c r="B74" s="3"/>
      <c r="F74" s="1">
        <f>E73</f>
        <v>5000000</v>
      </c>
      <c r="H74" s="3" t="s">
        <v>226</v>
      </c>
      <c r="M74" s="1"/>
      <c r="N74" s="1">
        <f>M73</f>
        <v>7500000</v>
      </c>
      <c r="Q74" s="4" t="s">
        <v>79</v>
      </c>
      <c r="W74" s="1"/>
      <c r="X74" s="1">
        <f>W73</f>
        <v>4000000</v>
      </c>
    </row>
    <row r="75" spans="1:24">
      <c r="A75" s="11" t="s">
        <v>213</v>
      </c>
      <c r="B75" s="3"/>
      <c r="F75" s="1"/>
      <c r="H75" s="11" t="s">
        <v>229</v>
      </c>
      <c r="M75" s="1"/>
      <c r="N75" s="1"/>
      <c r="P75" s="11" t="s">
        <v>247</v>
      </c>
      <c r="Q75" s="4"/>
      <c r="W75" s="1"/>
      <c r="X75" s="1"/>
    </row>
    <row r="76" spans="1:24">
      <c r="A76" s="11" t="s">
        <v>204</v>
      </c>
      <c r="B76" s="3"/>
      <c r="F76" s="1"/>
      <c r="H76" s="11" t="s">
        <v>204</v>
      </c>
      <c r="M76" s="1"/>
      <c r="N76" s="1"/>
      <c r="P76" s="11" t="s">
        <v>204</v>
      </c>
      <c r="Q76" s="4"/>
      <c r="W76" s="1"/>
      <c r="X76" s="1"/>
    </row>
    <row r="77" spans="1:24">
      <c r="A77" s="8" t="s">
        <v>94</v>
      </c>
      <c r="F77" s="1"/>
      <c r="H77" s="3"/>
      <c r="I77" s="28" t="s">
        <v>94</v>
      </c>
      <c r="M77" s="1"/>
      <c r="N77" s="1"/>
      <c r="Q77" s="28" t="s">
        <v>94</v>
      </c>
      <c r="W77" s="1"/>
      <c r="X77" s="1"/>
    </row>
    <row r="78" spans="1:24">
      <c r="A78" s="3" t="s">
        <v>95</v>
      </c>
      <c r="B78" s="4" t="s">
        <v>1</v>
      </c>
      <c r="C78" s="10">
        <f>+C41</f>
        <v>5000000</v>
      </c>
      <c r="D78" s="4" t="s">
        <v>5</v>
      </c>
      <c r="F78" s="1"/>
      <c r="H78" s="20"/>
      <c r="I78" s="3" t="s">
        <v>95</v>
      </c>
      <c r="J78" s="4" t="s">
        <v>1</v>
      </c>
      <c r="K78" s="10">
        <v>5000000</v>
      </c>
      <c r="L78" s="4" t="s">
        <v>5</v>
      </c>
      <c r="M78" s="1"/>
      <c r="N78" s="1"/>
      <c r="Q78" s="3" t="s">
        <v>95</v>
      </c>
      <c r="R78" s="4" t="s">
        <v>1</v>
      </c>
      <c r="S78" s="10">
        <v>5000000</v>
      </c>
      <c r="T78" s="4" t="s">
        <v>5</v>
      </c>
      <c r="W78" s="1"/>
      <c r="X78" s="1"/>
    </row>
    <row r="79" spans="1:24">
      <c r="A79" s="3" t="s">
        <v>140</v>
      </c>
      <c r="B79" s="4" t="s">
        <v>1</v>
      </c>
      <c r="C79" s="10">
        <f>+F70</f>
        <v>5000000</v>
      </c>
      <c r="D79" s="4" t="s">
        <v>5</v>
      </c>
      <c r="F79" s="1"/>
      <c r="H79" s="20"/>
      <c r="I79" s="3" t="s">
        <v>140</v>
      </c>
      <c r="J79" s="4" t="s">
        <v>1</v>
      </c>
      <c r="K79" s="10">
        <f>+N70</f>
        <v>5000000</v>
      </c>
      <c r="L79" s="4" t="s">
        <v>5</v>
      </c>
      <c r="M79" s="1"/>
      <c r="N79" s="1"/>
      <c r="Q79" s="3" t="s">
        <v>140</v>
      </c>
      <c r="R79" s="4" t="s">
        <v>1</v>
      </c>
      <c r="S79" s="10">
        <f>+X71</f>
        <v>5000000</v>
      </c>
      <c r="T79" s="4" t="s">
        <v>5</v>
      </c>
      <c r="W79" s="1"/>
      <c r="X79" s="1"/>
    </row>
    <row r="80" spans="1:24" s="3" customFormat="1">
      <c r="A80" s="28" t="s">
        <v>71</v>
      </c>
      <c r="B80" s="28" t="s">
        <v>1</v>
      </c>
      <c r="C80" s="39">
        <f>+C78-C79</f>
        <v>0</v>
      </c>
      <c r="D80" s="3" t="s">
        <v>5</v>
      </c>
      <c r="F80" s="37"/>
      <c r="I80" s="28" t="s">
        <v>71</v>
      </c>
      <c r="J80" s="28" t="s">
        <v>1</v>
      </c>
      <c r="K80" s="39">
        <f>+K78-K79</f>
        <v>0</v>
      </c>
      <c r="L80" s="3" t="s">
        <v>5</v>
      </c>
      <c r="M80" s="37"/>
      <c r="N80" s="37"/>
      <c r="Q80" s="28" t="s">
        <v>71</v>
      </c>
      <c r="R80" s="28" t="s">
        <v>1</v>
      </c>
      <c r="S80" s="39">
        <f>+S78-S79</f>
        <v>0</v>
      </c>
      <c r="T80" s="3" t="s">
        <v>5</v>
      </c>
      <c r="W80" s="37"/>
      <c r="X80" s="37"/>
    </row>
    <row r="81" spans="1:24" ht="6.75" customHeight="1">
      <c r="A81" s="12"/>
      <c r="B81" s="8"/>
      <c r="C81" s="13"/>
      <c r="F81" s="1"/>
      <c r="H81" s="3"/>
      <c r="I81" s="28"/>
      <c r="J81" s="8"/>
      <c r="K81" s="13"/>
      <c r="M81" s="1"/>
      <c r="N81" s="1"/>
      <c r="Q81" s="28"/>
      <c r="R81" s="8"/>
      <c r="S81" s="13"/>
      <c r="W81" s="1"/>
      <c r="X81" s="1"/>
    </row>
    <row r="82" spans="1:24">
      <c r="A82" s="8" t="s">
        <v>99</v>
      </c>
      <c r="F82" s="1"/>
      <c r="H82" s="3"/>
      <c r="I82" s="28" t="s">
        <v>99</v>
      </c>
      <c r="M82" s="1"/>
      <c r="N82" s="1"/>
      <c r="Q82" s="28" t="s">
        <v>99</v>
      </c>
      <c r="W82" s="1"/>
      <c r="X82" s="1"/>
    </row>
    <row r="83" spans="1:24">
      <c r="A83" s="4" t="s">
        <v>201</v>
      </c>
      <c r="B83" s="4" t="s">
        <v>1</v>
      </c>
      <c r="C83" s="10">
        <v>5000000</v>
      </c>
      <c r="D83" s="4" t="s">
        <v>5</v>
      </c>
      <c r="F83" s="1"/>
      <c r="H83" s="3"/>
      <c r="I83" s="4" t="s">
        <v>100</v>
      </c>
      <c r="J83" s="4" t="s">
        <v>1</v>
      </c>
      <c r="K83" s="10">
        <v>5000000</v>
      </c>
      <c r="L83" s="4" t="s">
        <v>5</v>
      </c>
      <c r="M83" s="1"/>
      <c r="N83" s="1"/>
      <c r="Q83" s="4" t="s">
        <v>100</v>
      </c>
      <c r="R83" s="4" t="s">
        <v>1</v>
      </c>
      <c r="S83" s="10">
        <v>5000000</v>
      </c>
      <c r="T83" s="4" t="s">
        <v>5</v>
      </c>
      <c r="W83" s="1"/>
      <c r="X83" s="1"/>
    </row>
    <row r="84" spans="1:24">
      <c r="A84" s="4" t="s">
        <v>214</v>
      </c>
      <c r="B84" s="4" t="s">
        <v>1</v>
      </c>
      <c r="C84" s="10">
        <v>0</v>
      </c>
      <c r="D84" s="4" t="s">
        <v>5</v>
      </c>
      <c r="F84" s="1"/>
      <c r="H84" s="3"/>
      <c r="I84" s="4" t="s">
        <v>119</v>
      </c>
      <c r="J84" s="4" t="s">
        <v>1</v>
      </c>
      <c r="K84" s="10">
        <f>+N71</f>
        <v>2500000</v>
      </c>
      <c r="L84" s="4" t="s">
        <v>5</v>
      </c>
      <c r="M84" s="1"/>
      <c r="N84" s="1"/>
      <c r="Q84" s="4" t="s">
        <v>116</v>
      </c>
      <c r="R84" s="4" t="s">
        <v>1</v>
      </c>
      <c r="S84" s="32">
        <f>-W70</f>
        <v>-1000000</v>
      </c>
      <c r="T84" s="4" t="s">
        <v>5</v>
      </c>
      <c r="W84" s="1"/>
      <c r="X84" s="1"/>
    </row>
    <row r="85" spans="1:24">
      <c r="A85" s="28" t="s">
        <v>241</v>
      </c>
      <c r="B85" s="8" t="s">
        <v>1</v>
      </c>
      <c r="C85" s="14">
        <f>+C83+C84</f>
        <v>5000000</v>
      </c>
      <c r="D85" s="8" t="s">
        <v>5</v>
      </c>
      <c r="F85" s="1"/>
      <c r="H85" s="3"/>
      <c r="I85" s="28" t="s">
        <v>241</v>
      </c>
      <c r="J85" s="8" t="s">
        <v>1</v>
      </c>
      <c r="K85" s="14">
        <f>+K83+K84</f>
        <v>7500000</v>
      </c>
      <c r="L85" s="8" t="s">
        <v>5</v>
      </c>
      <c r="M85" s="1"/>
      <c r="N85" s="1"/>
      <c r="Q85" s="28" t="s">
        <v>241</v>
      </c>
      <c r="R85" s="8" t="s">
        <v>1</v>
      </c>
      <c r="S85" s="14">
        <f>+S83+S84</f>
        <v>4000000</v>
      </c>
      <c r="T85" s="8" t="s">
        <v>5</v>
      </c>
      <c r="W85" s="1"/>
      <c r="X85" s="1"/>
    </row>
    <row r="86" spans="1:24" ht="6.75" customHeight="1">
      <c r="D86" s="8"/>
      <c r="F86" s="1"/>
      <c r="H86" s="3"/>
      <c r="I86" s="3"/>
      <c r="L86" s="8"/>
      <c r="M86" s="1"/>
      <c r="N86" s="1"/>
      <c r="T86" s="8"/>
      <c r="W86" s="1"/>
      <c r="X86" s="1"/>
    </row>
    <row r="87" spans="1:24">
      <c r="A87" s="8" t="s">
        <v>30</v>
      </c>
      <c r="C87" s="7"/>
      <c r="D87" s="8"/>
      <c r="F87" s="1"/>
      <c r="H87" s="3"/>
      <c r="I87" s="8" t="s">
        <v>30</v>
      </c>
      <c r="K87" s="7"/>
      <c r="L87" s="8"/>
      <c r="M87" s="1"/>
      <c r="N87" s="1"/>
      <c r="Q87" s="8" t="s">
        <v>30</v>
      </c>
      <c r="S87" s="7"/>
      <c r="T87" s="8"/>
      <c r="W87" s="1"/>
      <c r="X87" s="1"/>
    </row>
    <row r="88" spans="1:24">
      <c r="A88" s="3" t="s">
        <v>86</v>
      </c>
      <c r="B88" s="4" t="s">
        <v>1</v>
      </c>
      <c r="C88" s="5">
        <f>+E73</f>
        <v>5000000</v>
      </c>
      <c r="D88" s="4" t="s">
        <v>5</v>
      </c>
      <c r="F88" s="1"/>
      <c r="H88" s="3"/>
      <c r="I88" s="3" t="s">
        <v>86</v>
      </c>
      <c r="J88" s="4" t="s">
        <v>1</v>
      </c>
      <c r="K88" s="5">
        <f>+M73</f>
        <v>7500000</v>
      </c>
      <c r="L88" s="4" t="s">
        <v>5</v>
      </c>
      <c r="M88" s="1"/>
      <c r="N88" s="1"/>
      <c r="Q88" s="3" t="s">
        <v>86</v>
      </c>
      <c r="S88" s="5">
        <f>+W73</f>
        <v>4000000</v>
      </c>
      <c r="T88" s="4" t="s">
        <v>5</v>
      </c>
      <c r="W88" s="1"/>
      <c r="X88" s="1"/>
    </row>
    <row r="89" spans="1:24" ht="7.5" customHeight="1">
      <c r="A89" s="3"/>
      <c r="C89" s="5"/>
      <c r="F89" s="1"/>
      <c r="H89" s="3"/>
      <c r="I89" s="3"/>
      <c r="K89" s="5"/>
      <c r="M89" s="1"/>
      <c r="N89" s="1"/>
      <c r="S89" s="5"/>
      <c r="W89" s="1"/>
      <c r="X89" s="1"/>
    </row>
    <row r="90" spans="1:24">
      <c r="A90" s="6" t="s">
        <v>167</v>
      </c>
      <c r="C90" s="7"/>
      <c r="D90" s="8"/>
      <c r="F90" s="1"/>
      <c r="H90" s="6" t="s">
        <v>168</v>
      </c>
      <c r="I90" s="6"/>
      <c r="K90" s="7"/>
      <c r="L90" s="8"/>
      <c r="M90" s="1"/>
      <c r="N90" s="1"/>
      <c r="P90" s="6" t="s">
        <v>168</v>
      </c>
      <c r="Q90" s="6"/>
      <c r="S90" s="7"/>
      <c r="T90" s="8"/>
      <c r="W90" s="1"/>
      <c r="X90" s="1"/>
    </row>
    <row r="91" spans="1:24" s="8" customFormat="1">
      <c r="A91" s="11" t="s">
        <v>230</v>
      </c>
      <c r="F91" s="40"/>
      <c r="H91" s="11" t="s">
        <v>231</v>
      </c>
      <c r="I91" s="3"/>
      <c r="P91" s="11" t="s">
        <v>239</v>
      </c>
      <c r="Q91" s="3"/>
    </row>
    <row r="92" spans="1:24" s="8" customFormat="1">
      <c r="A92" s="11" t="s">
        <v>204</v>
      </c>
      <c r="F92" s="40"/>
      <c r="H92" s="11" t="s">
        <v>204</v>
      </c>
      <c r="I92" s="3"/>
      <c r="P92" s="11" t="s">
        <v>204</v>
      </c>
      <c r="Q92" s="3"/>
    </row>
    <row r="93" spans="1:24" s="3" customFormat="1" hidden="1">
      <c r="F93" s="36"/>
      <c r="G93" s="37"/>
    </row>
    <row r="94" spans="1:24" s="3" customFormat="1" hidden="1">
      <c r="A94" s="3" t="s">
        <v>6</v>
      </c>
      <c r="B94" s="3" t="s">
        <v>1</v>
      </c>
      <c r="C94" s="3" t="s">
        <v>13</v>
      </c>
      <c r="F94" s="36"/>
      <c r="G94" s="37"/>
      <c r="I94" s="3" t="s">
        <v>6</v>
      </c>
      <c r="J94" s="3" t="s">
        <v>1</v>
      </c>
      <c r="K94" s="3" t="s">
        <v>13</v>
      </c>
      <c r="Q94" s="3" t="s">
        <v>22</v>
      </c>
      <c r="R94" s="3" t="s">
        <v>1</v>
      </c>
      <c r="S94" s="3" t="s">
        <v>13</v>
      </c>
    </row>
    <row r="95" spans="1:24">
      <c r="A95" s="8" t="s">
        <v>94</v>
      </c>
      <c r="F95" s="9"/>
      <c r="Q95" s="28" t="s">
        <v>94</v>
      </c>
    </row>
    <row r="96" spans="1:24">
      <c r="A96" s="4" t="s">
        <v>146</v>
      </c>
      <c r="B96" s="4" t="s">
        <v>1</v>
      </c>
      <c r="C96" s="10">
        <f>1000*10500-500000</f>
        <v>10000000</v>
      </c>
      <c r="D96" s="4" t="s">
        <v>5</v>
      </c>
      <c r="E96" s="4" t="s">
        <v>4</v>
      </c>
      <c r="I96" s="8" t="s">
        <v>94</v>
      </c>
      <c r="M96" s="4" t="s">
        <v>4</v>
      </c>
      <c r="Q96" s="4" t="s">
        <v>146</v>
      </c>
      <c r="R96" s="4" t="s">
        <v>1</v>
      </c>
      <c r="S96" s="10">
        <f>1000*10500-500000</f>
        <v>10000000</v>
      </c>
      <c r="T96" s="4" t="s">
        <v>5</v>
      </c>
      <c r="U96" s="4" t="s">
        <v>4</v>
      </c>
    </row>
    <row r="97" spans="1:24">
      <c r="A97" s="4" t="s">
        <v>97</v>
      </c>
      <c r="B97" s="4" t="s">
        <v>1</v>
      </c>
      <c r="C97" s="10">
        <f>+F33+F70</f>
        <v>10000000</v>
      </c>
      <c r="D97" s="4" t="s">
        <v>5</v>
      </c>
      <c r="I97" s="4" t="s">
        <v>146</v>
      </c>
      <c r="J97" s="4" t="s">
        <v>1</v>
      </c>
      <c r="K97" s="10">
        <f>1000*10500-500000</f>
        <v>10000000</v>
      </c>
      <c r="L97" s="4" t="s">
        <v>5</v>
      </c>
      <c r="Q97" s="3" t="s">
        <v>97</v>
      </c>
      <c r="R97" s="4" t="s">
        <v>1</v>
      </c>
      <c r="S97" s="10">
        <f>+X34+X71</f>
        <v>10000000</v>
      </c>
      <c r="T97" s="4" t="s">
        <v>5</v>
      </c>
    </row>
    <row r="98" spans="1:24">
      <c r="A98" s="28" t="s">
        <v>215</v>
      </c>
      <c r="B98" s="8" t="s">
        <v>1</v>
      </c>
      <c r="C98" s="13">
        <f>+C96-C97</f>
        <v>0</v>
      </c>
      <c r="D98" s="4" t="s">
        <v>5</v>
      </c>
      <c r="I98" s="4" t="s">
        <v>97</v>
      </c>
      <c r="J98" s="4" t="s">
        <v>1</v>
      </c>
      <c r="K98" s="10">
        <f>+N33+N70</f>
        <v>10000000</v>
      </c>
      <c r="L98" s="4" t="s">
        <v>5</v>
      </c>
      <c r="M98" s="5"/>
      <c r="Q98" s="28" t="s">
        <v>88</v>
      </c>
      <c r="R98" s="8" t="s">
        <v>1</v>
      </c>
      <c r="S98" s="13">
        <f>+S96-S97</f>
        <v>0</v>
      </c>
      <c r="T98" s="4" t="s">
        <v>5</v>
      </c>
      <c r="U98" s="5"/>
      <c r="X98" s="5"/>
    </row>
    <row r="99" spans="1:24" ht="16.5" customHeight="1">
      <c r="A99" s="12"/>
      <c r="B99" s="8"/>
      <c r="C99" s="13"/>
      <c r="I99" s="28" t="s">
        <v>88</v>
      </c>
      <c r="J99" s="8" t="s">
        <v>1</v>
      </c>
      <c r="K99" s="13">
        <f>+K97-K98</f>
        <v>0</v>
      </c>
      <c r="L99" s="4" t="s">
        <v>5</v>
      </c>
      <c r="M99" s="5"/>
      <c r="Q99" s="28"/>
      <c r="R99" s="8"/>
      <c r="S99" s="13"/>
      <c r="U99" s="5"/>
      <c r="X99" s="5"/>
    </row>
    <row r="100" spans="1:24">
      <c r="A100" s="8" t="s">
        <v>99</v>
      </c>
      <c r="I100" s="8" t="s">
        <v>99</v>
      </c>
      <c r="N100" s="5"/>
      <c r="Q100" s="28" t="s">
        <v>99</v>
      </c>
    </row>
    <row r="101" spans="1:24">
      <c r="A101" s="4" t="s">
        <v>100</v>
      </c>
      <c r="B101" s="4" t="s">
        <v>1</v>
      </c>
      <c r="C101" s="10">
        <v>10000000</v>
      </c>
      <c r="D101" s="4" t="s">
        <v>5</v>
      </c>
      <c r="I101" s="4" t="s">
        <v>100</v>
      </c>
      <c r="J101" s="4" t="s">
        <v>1</v>
      </c>
      <c r="K101" s="10">
        <v>10000000</v>
      </c>
      <c r="L101" s="4" t="s">
        <v>5</v>
      </c>
      <c r="Q101" s="3" t="s">
        <v>100</v>
      </c>
      <c r="R101" s="4" t="s">
        <v>1</v>
      </c>
      <c r="S101" s="27">
        <v>10000000</v>
      </c>
      <c r="T101" s="4" t="s">
        <v>5</v>
      </c>
    </row>
    <row r="102" spans="1:24">
      <c r="A102" s="4" t="s">
        <v>119</v>
      </c>
      <c r="B102" s="4" t="s">
        <v>1</v>
      </c>
      <c r="C102" s="10">
        <f>+F71</f>
        <v>0</v>
      </c>
      <c r="D102" s="4" t="s">
        <v>5</v>
      </c>
      <c r="I102" s="4" t="s">
        <v>119</v>
      </c>
      <c r="J102" s="4" t="s">
        <v>1</v>
      </c>
      <c r="K102" s="10">
        <f>+N34+N71</f>
        <v>5000000</v>
      </c>
      <c r="L102" s="4" t="s">
        <v>5</v>
      </c>
      <c r="Q102" s="4" t="s">
        <v>119</v>
      </c>
      <c r="R102" s="4" t="s">
        <v>1</v>
      </c>
      <c r="S102" s="32">
        <v>-2000000</v>
      </c>
      <c r="T102" s="4" t="s">
        <v>5</v>
      </c>
    </row>
    <row r="103" spans="1:24">
      <c r="A103" s="8" t="s">
        <v>108</v>
      </c>
      <c r="B103" s="8" t="s">
        <v>1</v>
      </c>
      <c r="C103" s="14">
        <f>+C101+C102</f>
        <v>10000000</v>
      </c>
      <c r="D103" s="8" t="s">
        <v>5</v>
      </c>
      <c r="I103" s="8" t="s">
        <v>108</v>
      </c>
      <c r="J103" s="8" t="s">
        <v>1</v>
      </c>
      <c r="K103" s="14">
        <f>+K101+K102</f>
        <v>15000000</v>
      </c>
      <c r="L103" s="8" t="s">
        <v>5</v>
      </c>
      <c r="Q103" s="28" t="s">
        <v>108</v>
      </c>
      <c r="R103" s="8" t="s">
        <v>1</v>
      </c>
      <c r="S103" s="33">
        <f>+S101+S102</f>
        <v>8000000</v>
      </c>
      <c r="T103" s="8" t="s">
        <v>5</v>
      </c>
    </row>
    <row r="104" spans="1:24" ht="9.75" customHeight="1">
      <c r="D104" s="8"/>
      <c r="L104" s="8"/>
      <c r="S104" s="31"/>
      <c r="T104" s="8"/>
    </row>
    <row r="105" spans="1:24">
      <c r="A105" s="8" t="s">
        <v>30</v>
      </c>
      <c r="C105" s="7"/>
      <c r="D105" s="8"/>
      <c r="I105" s="8" t="s">
        <v>30</v>
      </c>
      <c r="K105" s="7"/>
      <c r="L105" s="8"/>
      <c r="Q105" s="8" t="s">
        <v>30</v>
      </c>
      <c r="S105" s="7"/>
      <c r="T105" s="8"/>
    </row>
    <row r="106" spans="1:24" s="8" customFormat="1">
      <c r="A106" s="28" t="s">
        <v>80</v>
      </c>
      <c r="C106" s="7">
        <v>10000000</v>
      </c>
      <c r="D106" s="8" t="s">
        <v>5</v>
      </c>
      <c r="I106" s="28" t="s">
        <v>80</v>
      </c>
      <c r="J106" s="8" t="s">
        <v>1</v>
      </c>
      <c r="K106" s="7">
        <f>+K88+K49</f>
        <v>15000000</v>
      </c>
      <c r="L106" s="8" t="s">
        <v>5</v>
      </c>
      <c r="P106" s="28"/>
      <c r="Q106" s="28" t="s">
        <v>80</v>
      </c>
      <c r="R106" s="8" t="s">
        <v>1</v>
      </c>
      <c r="S106" s="7">
        <v>8000000</v>
      </c>
      <c r="T106" s="8" t="s">
        <v>5</v>
      </c>
    </row>
    <row r="107" spans="1:24" hidden="1">
      <c r="A107" s="4" t="s">
        <v>60</v>
      </c>
      <c r="B107" s="3"/>
      <c r="F107" s="1"/>
      <c r="H107" s="4" t="s">
        <v>45</v>
      </c>
      <c r="I107" s="3"/>
      <c r="M107" s="1"/>
      <c r="P107" s="3" t="s">
        <v>59</v>
      </c>
      <c r="U107" s="1"/>
      <c r="W107" s="1"/>
    </row>
    <row r="108" spans="1:24" hidden="1">
      <c r="B108" s="3"/>
      <c r="F108" s="1"/>
      <c r="I108" s="3"/>
      <c r="M108" s="1"/>
      <c r="U108" s="1"/>
      <c r="W108" s="1"/>
    </row>
    <row r="109" spans="1:24" hidden="1">
      <c r="A109" s="21" t="s">
        <v>50</v>
      </c>
      <c r="H109" s="21" t="s">
        <v>50</v>
      </c>
      <c r="P109" s="21" t="s">
        <v>50</v>
      </c>
      <c r="W109" s="1"/>
    </row>
    <row r="110" spans="1:24" hidden="1">
      <c r="A110" s="3" t="s">
        <v>57</v>
      </c>
      <c r="E110" s="1">
        <f>300*10000</f>
        <v>3000000</v>
      </c>
      <c r="H110" s="3" t="s">
        <v>47</v>
      </c>
      <c r="M110" s="1">
        <f>300*15000</f>
        <v>4500000</v>
      </c>
      <c r="P110" s="3" t="s">
        <v>49</v>
      </c>
      <c r="U110" s="1">
        <f>300*8000</f>
        <v>2400000</v>
      </c>
      <c r="W110" s="1"/>
    </row>
    <row r="111" spans="1:24" hidden="1">
      <c r="B111" s="3" t="s">
        <v>19</v>
      </c>
      <c r="F111" s="5">
        <f>+E110</f>
        <v>3000000</v>
      </c>
      <c r="I111" s="3" t="s">
        <v>11</v>
      </c>
      <c r="J111" s="22"/>
      <c r="L111" s="35"/>
      <c r="M111" s="1"/>
      <c r="N111" s="1">
        <f>+M110</f>
        <v>4500000</v>
      </c>
      <c r="Q111" s="3" t="s">
        <v>11</v>
      </c>
      <c r="R111" s="22"/>
      <c r="T111" s="35"/>
      <c r="U111" s="1"/>
      <c r="V111" s="1">
        <f>+U110</f>
        <v>2400000</v>
      </c>
      <c r="W111" s="1"/>
    </row>
    <row r="112" spans="1:24" hidden="1">
      <c r="A112" s="4" t="s">
        <v>51</v>
      </c>
      <c r="H112" s="4" t="s">
        <v>52</v>
      </c>
      <c r="P112" s="3" t="s">
        <v>53</v>
      </c>
      <c r="W112" s="1"/>
    </row>
    <row r="113" spans="1:23" hidden="1">
      <c r="A113" s="3" t="s">
        <v>58</v>
      </c>
      <c r="E113" s="10">
        <f>E110</f>
        <v>3000000</v>
      </c>
      <c r="G113" s="1"/>
      <c r="H113" s="3" t="s">
        <v>48</v>
      </c>
      <c r="L113" s="10"/>
      <c r="M113" s="1">
        <f>+M110</f>
        <v>4500000</v>
      </c>
      <c r="N113" s="1"/>
      <c r="P113" s="3" t="s">
        <v>48</v>
      </c>
      <c r="T113" s="10"/>
      <c r="U113" s="1">
        <f>+U110</f>
        <v>2400000</v>
      </c>
      <c r="V113" s="1"/>
    </row>
    <row r="114" spans="1:23" hidden="1">
      <c r="B114" s="3" t="s">
        <v>29</v>
      </c>
      <c r="F114" s="1">
        <f>E113</f>
        <v>3000000</v>
      </c>
      <c r="I114" s="3" t="s">
        <v>44</v>
      </c>
      <c r="M114" s="1"/>
      <c r="N114" s="1">
        <f>+M113</f>
        <v>4500000</v>
      </c>
      <c r="Q114" s="3" t="s">
        <v>44</v>
      </c>
      <c r="U114" s="1"/>
      <c r="V114" s="1">
        <f>+U110</f>
        <v>2400000</v>
      </c>
      <c r="W114" s="1"/>
    </row>
    <row r="115" spans="1:23" ht="7.5" customHeight="1">
      <c r="A115" s="3"/>
      <c r="B115" s="3"/>
      <c r="F115" s="1"/>
      <c r="I115" s="3"/>
      <c r="M115" s="1"/>
      <c r="N115" s="1"/>
      <c r="U115" s="1"/>
      <c r="V115" s="1"/>
      <c r="W115" s="1"/>
    </row>
    <row r="116" spans="1:23">
      <c r="A116" s="4" t="s">
        <v>216</v>
      </c>
      <c r="B116" s="3"/>
      <c r="F116" s="1"/>
      <c r="H116" s="4" t="s">
        <v>232</v>
      </c>
      <c r="P116" s="4" t="s">
        <v>240</v>
      </c>
      <c r="Q116" s="4"/>
      <c r="W116" s="1"/>
    </row>
    <row r="117" spans="1:23">
      <c r="A117" s="4" t="s">
        <v>217</v>
      </c>
      <c r="H117" s="4" t="s">
        <v>217</v>
      </c>
      <c r="P117" s="4" t="s">
        <v>248</v>
      </c>
      <c r="Q117" s="4"/>
    </row>
  </sheetData>
  <pageMargins left="0.19685039370078741" right="0.19685039370078741" top="0.19685039370078741" bottom="0.19685039370078741" header="0.19685039370078741" footer="0.19685039370078741"/>
  <pageSetup paperSize="9" scale="66" orientation="portrait" horizontalDpi="1200" verticalDpi="1200" r:id="rId1"/>
  <rowBreaks count="1" manualBreakCount="1">
    <brk id="49" max="16383" man="1"/>
  </rowBreaks>
  <colBreaks count="2" manualBreakCount="2">
    <brk id="6" max="65" man="1"/>
    <brk id="1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X136"/>
  <sheetViews>
    <sheetView view="pageBreakPreview" topLeftCell="J123" zoomScaleSheetLayoutView="100" workbookViewId="0">
      <selection activeCell="F74" sqref="F74"/>
    </sheetView>
  </sheetViews>
  <sheetFormatPr defaultColWidth="9" defaultRowHeight="21"/>
  <cols>
    <col min="1" max="1" width="54.85546875" style="4" customWidth="1"/>
    <col min="2" max="2" width="3.7109375" style="4" customWidth="1"/>
    <col min="3" max="3" width="18.140625" style="4" customWidth="1"/>
    <col min="4" max="4" width="21" style="4" customWidth="1"/>
    <col min="5" max="5" width="16.5703125" style="4" bestFit="1" customWidth="1"/>
    <col min="6" max="6" width="34" style="4" customWidth="1"/>
    <col min="7" max="7" width="6.28515625" style="4" customWidth="1"/>
    <col min="8" max="8" width="8.5703125" style="4" customWidth="1"/>
    <col min="9" max="9" width="59" style="4" customWidth="1"/>
    <col min="10" max="10" width="3" style="4" customWidth="1"/>
    <col min="11" max="11" width="16.5703125" style="4" customWidth="1"/>
    <col min="12" max="12" width="9" style="4"/>
    <col min="13" max="13" width="20.42578125" style="4" customWidth="1"/>
    <col min="14" max="14" width="20" style="4" customWidth="1"/>
    <col min="15" max="15" width="18.28515625" style="4" customWidth="1"/>
    <col min="16" max="16" width="5.28515625" style="4" customWidth="1"/>
    <col min="17" max="17" width="54.85546875" style="4" customWidth="1"/>
    <col min="18" max="18" width="2.85546875" style="4" customWidth="1"/>
    <col min="19" max="19" width="17.5703125" style="4" customWidth="1"/>
    <col min="20" max="20" width="9" style="4"/>
    <col min="21" max="21" width="11.5703125" style="4" customWidth="1"/>
    <col min="22" max="22" width="13.85546875" style="4" customWidth="1"/>
    <col min="23" max="23" width="17.5703125" style="4" customWidth="1"/>
    <col min="24" max="24" width="22.7109375" style="4" customWidth="1"/>
    <col min="25" max="16384" width="9" style="4"/>
  </cols>
  <sheetData>
    <row r="1" spans="1:19" ht="23.25">
      <c r="A1" s="16" t="s">
        <v>138</v>
      </c>
    </row>
    <row r="2" spans="1:19" hidden="1">
      <c r="A2" s="4" t="s">
        <v>0</v>
      </c>
      <c r="H2" s="4" t="s">
        <v>0</v>
      </c>
      <c r="P2" s="4" t="s">
        <v>0</v>
      </c>
    </row>
    <row r="3" spans="1:19" hidden="1">
      <c r="A3" s="4" t="s">
        <v>12</v>
      </c>
      <c r="H3" s="4" t="s">
        <v>12</v>
      </c>
      <c r="P3" s="4" t="s">
        <v>12</v>
      </c>
    </row>
    <row r="4" spans="1:19" hidden="1">
      <c r="A4" s="4" t="s">
        <v>184</v>
      </c>
      <c r="H4" s="4" t="s">
        <v>184</v>
      </c>
      <c r="P4" s="4" t="s">
        <v>184</v>
      </c>
    </row>
    <row r="5" spans="1:19" hidden="1">
      <c r="A5" s="4" t="s">
        <v>171</v>
      </c>
      <c r="H5" s="4" t="s">
        <v>171</v>
      </c>
      <c r="P5" s="4" t="s">
        <v>171</v>
      </c>
    </row>
    <row r="6" spans="1:19" hidden="1">
      <c r="A6" s="4" t="s">
        <v>172</v>
      </c>
      <c r="H6" s="4" t="s">
        <v>172</v>
      </c>
      <c r="P6" s="4" t="s">
        <v>172</v>
      </c>
    </row>
    <row r="7" spans="1:19" s="17" customFormat="1" ht="23.25">
      <c r="A7" s="16" t="s">
        <v>249</v>
      </c>
      <c r="H7" s="16" t="s">
        <v>275</v>
      </c>
      <c r="P7" s="16" t="s">
        <v>274</v>
      </c>
    </row>
    <row r="8" spans="1:19" s="17" customFormat="1" ht="23.25">
      <c r="A8" s="16" t="s">
        <v>101</v>
      </c>
      <c r="H8" s="16" t="s">
        <v>101</v>
      </c>
      <c r="P8" s="16" t="s">
        <v>101</v>
      </c>
    </row>
    <row r="9" spans="1:19">
      <c r="A9" s="4" t="s">
        <v>252</v>
      </c>
      <c r="H9" s="4" t="s">
        <v>252</v>
      </c>
      <c r="P9" s="4" t="s">
        <v>252</v>
      </c>
    </row>
    <row r="10" spans="1:19">
      <c r="A10" s="4" t="s">
        <v>253</v>
      </c>
      <c r="H10" s="4" t="s">
        <v>253</v>
      </c>
      <c r="P10" s="4" t="s">
        <v>253</v>
      </c>
    </row>
    <row r="11" spans="1:19">
      <c r="A11" s="4" t="s">
        <v>250</v>
      </c>
      <c r="H11" s="4" t="s">
        <v>276</v>
      </c>
      <c r="P11" s="4" t="s">
        <v>277</v>
      </c>
    </row>
    <row r="12" spans="1:19" s="17" customFormat="1" ht="23.25">
      <c r="A12" s="4" t="s">
        <v>254</v>
      </c>
      <c r="H12" s="4" t="s">
        <v>254</v>
      </c>
      <c r="P12" s="4" t="s">
        <v>254</v>
      </c>
    </row>
    <row r="13" spans="1:19" s="17" customFormat="1" ht="23.25">
      <c r="A13" s="4" t="s">
        <v>251</v>
      </c>
      <c r="H13" s="4" t="s">
        <v>251</v>
      </c>
      <c r="P13" s="4" t="s">
        <v>251</v>
      </c>
      <c r="Q13" s="19"/>
    </row>
    <row r="14" spans="1:19" s="17" customFormat="1" ht="23.25">
      <c r="A14" s="56" t="s">
        <v>211</v>
      </c>
      <c r="H14" s="56" t="s">
        <v>211</v>
      </c>
      <c r="P14" s="56" t="s">
        <v>211</v>
      </c>
      <c r="Q14" s="19"/>
    </row>
    <row r="15" spans="1:19" s="17" customFormat="1" ht="23.25">
      <c r="A15" s="31" t="s">
        <v>3</v>
      </c>
      <c r="B15" s="4" t="s">
        <v>1</v>
      </c>
      <c r="C15" s="4" t="s">
        <v>2</v>
      </c>
      <c r="D15" s="4"/>
      <c r="E15" s="4"/>
      <c r="F15" s="4"/>
      <c r="H15" s="4"/>
      <c r="I15" s="31" t="s">
        <v>3</v>
      </c>
      <c r="J15" s="4" t="s">
        <v>1</v>
      </c>
      <c r="K15" s="4" t="s">
        <v>2</v>
      </c>
      <c r="P15" s="18"/>
      <c r="Q15" s="31" t="s">
        <v>3</v>
      </c>
      <c r="R15" s="4" t="s">
        <v>1</v>
      </c>
      <c r="S15" s="4" t="s">
        <v>2</v>
      </c>
    </row>
    <row r="16" spans="1:19" s="17" customFormat="1" ht="23.25">
      <c r="A16" s="4"/>
      <c r="B16" s="4" t="s">
        <v>1</v>
      </c>
      <c r="C16" s="4" t="s">
        <v>156</v>
      </c>
      <c r="D16" s="4"/>
      <c r="E16" s="4"/>
      <c r="F16" s="4"/>
      <c r="H16" s="4"/>
      <c r="I16" s="4"/>
      <c r="J16" s="4" t="s">
        <v>1</v>
      </c>
      <c r="K16" s="4" t="s">
        <v>156</v>
      </c>
      <c r="P16" s="18"/>
      <c r="Q16" s="4"/>
      <c r="R16" s="4" t="s">
        <v>1</v>
      </c>
      <c r="S16" s="4" t="s">
        <v>156</v>
      </c>
    </row>
    <row r="17" spans="1:24" s="17" customFormat="1" ht="23.25">
      <c r="A17" s="4"/>
      <c r="B17" s="4" t="s">
        <v>1</v>
      </c>
      <c r="C17" s="9" t="s">
        <v>147</v>
      </c>
      <c r="D17" s="4"/>
      <c r="E17" s="4"/>
      <c r="F17" s="4"/>
      <c r="H17" s="4"/>
      <c r="I17" s="4"/>
      <c r="J17" s="4" t="s">
        <v>1</v>
      </c>
      <c r="K17" s="9" t="s">
        <v>147</v>
      </c>
      <c r="P17" s="18"/>
      <c r="Q17" s="4"/>
      <c r="R17" s="4" t="s">
        <v>1</v>
      </c>
      <c r="S17" s="9" t="s">
        <v>147</v>
      </c>
    </row>
    <row r="18" spans="1:24" s="17" customFormat="1" ht="23.25">
      <c r="A18" s="4"/>
      <c r="B18" s="4" t="s">
        <v>1</v>
      </c>
      <c r="C18" s="4" t="s">
        <v>148</v>
      </c>
      <c r="D18" s="4"/>
      <c r="E18" s="4"/>
      <c r="F18" s="4"/>
      <c r="H18" s="4"/>
      <c r="I18" s="4"/>
      <c r="J18" s="4" t="s">
        <v>1</v>
      </c>
      <c r="K18" s="4" t="s">
        <v>148</v>
      </c>
      <c r="P18" s="18"/>
      <c r="Q18" s="4"/>
      <c r="R18" s="4" t="s">
        <v>1</v>
      </c>
      <c r="S18" s="4" t="s">
        <v>148</v>
      </c>
    </row>
    <row r="19" spans="1:24">
      <c r="A19" s="4" t="s">
        <v>191</v>
      </c>
      <c r="H19" s="4" t="s">
        <v>191</v>
      </c>
      <c r="P19" s="4" t="s">
        <v>191</v>
      </c>
    </row>
    <row r="20" spans="1:24">
      <c r="A20" s="3" t="s">
        <v>82</v>
      </c>
      <c r="B20" s="3"/>
      <c r="C20" s="3"/>
      <c r="E20" s="10">
        <v>5000000</v>
      </c>
      <c r="H20" s="3" t="s">
        <v>82</v>
      </c>
      <c r="I20" s="3"/>
      <c r="J20" s="3"/>
      <c r="M20" s="10">
        <v>5000000</v>
      </c>
      <c r="P20" s="3" t="s">
        <v>82</v>
      </c>
      <c r="U20" s="10"/>
      <c r="W20" s="10">
        <v>5000000</v>
      </c>
    </row>
    <row r="21" spans="1:24">
      <c r="A21" s="3" t="s">
        <v>83</v>
      </c>
      <c r="B21" s="3"/>
      <c r="C21" s="3"/>
      <c r="F21" s="10">
        <f>E20</f>
        <v>5000000</v>
      </c>
      <c r="H21" s="3" t="s">
        <v>83</v>
      </c>
      <c r="I21" s="3"/>
      <c r="J21" s="3"/>
      <c r="N21" s="10">
        <f>M20</f>
        <v>5000000</v>
      </c>
      <c r="P21" s="3" t="s">
        <v>83</v>
      </c>
      <c r="V21" s="10"/>
      <c r="X21" s="10">
        <f>W20</f>
        <v>5000000</v>
      </c>
    </row>
    <row r="22" spans="1:24">
      <c r="A22" s="4" t="s">
        <v>194</v>
      </c>
      <c r="H22" s="4" t="s">
        <v>283</v>
      </c>
      <c r="P22" s="4" t="s">
        <v>294</v>
      </c>
    </row>
    <row r="23" spans="1:24">
      <c r="A23" s="20" t="s">
        <v>195</v>
      </c>
      <c r="H23" s="20" t="s">
        <v>195</v>
      </c>
      <c r="P23" s="20" t="s">
        <v>195</v>
      </c>
    </row>
    <row r="24" spans="1:24">
      <c r="A24" s="4" t="s">
        <v>196</v>
      </c>
      <c r="H24" s="4" t="s">
        <v>196</v>
      </c>
      <c r="P24" s="4" t="s">
        <v>196</v>
      </c>
    </row>
    <row r="25" spans="1:24">
      <c r="A25" s="45" t="s">
        <v>255</v>
      </c>
      <c r="H25" s="45" t="s">
        <v>245</v>
      </c>
      <c r="P25" s="45" t="s">
        <v>245</v>
      </c>
    </row>
    <row r="26" spans="1:24" s="47" customFormat="1">
      <c r="A26" s="20" t="s">
        <v>109</v>
      </c>
      <c r="B26" s="4" t="s">
        <v>1</v>
      </c>
      <c r="C26" s="10">
        <v>5000000</v>
      </c>
      <c r="D26" s="4" t="s">
        <v>5</v>
      </c>
      <c r="E26" s="4"/>
      <c r="F26" s="4"/>
      <c r="H26" s="20"/>
      <c r="I26" s="20" t="s">
        <v>113</v>
      </c>
      <c r="J26" s="4" t="s">
        <v>1</v>
      </c>
      <c r="K26" s="10">
        <v>5000000</v>
      </c>
      <c r="L26" s="4" t="s">
        <v>5</v>
      </c>
      <c r="M26" s="4"/>
      <c r="N26" s="4"/>
      <c r="P26" s="20"/>
      <c r="Q26" s="20" t="s">
        <v>113</v>
      </c>
      <c r="R26" s="4" t="s">
        <v>1</v>
      </c>
      <c r="S26" s="10">
        <v>5000000</v>
      </c>
      <c r="T26" s="4" t="s">
        <v>5</v>
      </c>
    </row>
    <row r="27" spans="1:24">
      <c r="A27" s="20" t="s">
        <v>110</v>
      </c>
      <c r="B27" s="4" t="s">
        <v>1</v>
      </c>
      <c r="C27" s="10">
        <v>5000000</v>
      </c>
      <c r="D27" s="4" t="s">
        <v>5</v>
      </c>
      <c r="H27" s="20"/>
      <c r="I27" s="20" t="s">
        <v>114</v>
      </c>
      <c r="J27" s="4" t="s">
        <v>1</v>
      </c>
      <c r="K27" s="10">
        <f>500*15000</f>
        <v>7500000</v>
      </c>
      <c r="L27" s="4" t="s">
        <v>5</v>
      </c>
      <c r="P27" s="20"/>
      <c r="Q27" s="20" t="s">
        <v>115</v>
      </c>
      <c r="R27" s="4" t="s">
        <v>1</v>
      </c>
      <c r="S27" s="10">
        <f>500*8000</f>
        <v>4000000</v>
      </c>
      <c r="T27" s="4" t="s">
        <v>5</v>
      </c>
    </row>
    <row r="28" spans="1:24">
      <c r="A28" s="46" t="s">
        <v>105</v>
      </c>
      <c r="B28" s="47" t="s">
        <v>1</v>
      </c>
      <c r="C28" s="10">
        <f>+C26-C27</f>
        <v>0</v>
      </c>
      <c r="D28" s="47" t="s">
        <v>5</v>
      </c>
      <c r="E28" s="47"/>
      <c r="F28" s="47"/>
      <c r="H28" s="46" t="s">
        <v>104</v>
      </c>
      <c r="I28" s="47"/>
      <c r="J28" s="47" t="s">
        <v>1</v>
      </c>
      <c r="K28" s="44">
        <f>+K27-K26</f>
        <v>2500000</v>
      </c>
      <c r="L28" s="47" t="s">
        <v>5</v>
      </c>
      <c r="M28" s="47"/>
      <c r="N28" s="47"/>
      <c r="P28" s="46" t="s">
        <v>295</v>
      </c>
      <c r="Q28" s="47"/>
      <c r="R28" s="47" t="s">
        <v>1</v>
      </c>
      <c r="S28" s="44">
        <f>+S27-S26</f>
        <v>-1000000</v>
      </c>
      <c r="T28" s="47" t="s">
        <v>5</v>
      </c>
    </row>
    <row r="29" spans="1:24">
      <c r="A29" s="21" t="s">
        <v>192</v>
      </c>
      <c r="H29" s="21" t="s">
        <v>278</v>
      </c>
      <c r="P29" s="21" t="s">
        <v>316</v>
      </c>
    </row>
    <row r="30" spans="1:24">
      <c r="A30" s="4" t="s">
        <v>193</v>
      </c>
      <c r="H30" s="4" t="s">
        <v>244</v>
      </c>
      <c r="P30" s="4" t="s">
        <v>317</v>
      </c>
    </row>
    <row r="31" spans="1:24">
      <c r="A31" s="3" t="s">
        <v>55</v>
      </c>
      <c r="E31" s="10">
        <f>500*10000</f>
        <v>5000000</v>
      </c>
      <c r="H31" s="3" t="s">
        <v>8</v>
      </c>
      <c r="K31" s="10"/>
      <c r="M31" s="10">
        <f>500*15000</f>
        <v>7500000</v>
      </c>
      <c r="Q31" s="4" t="s">
        <v>35</v>
      </c>
      <c r="W31" s="10">
        <f>500*8000</f>
        <v>4000000</v>
      </c>
    </row>
    <row r="32" spans="1:24">
      <c r="A32" s="3" t="s">
        <v>23</v>
      </c>
      <c r="F32" s="1">
        <f>+E31</f>
        <v>5000000</v>
      </c>
      <c r="I32" s="4" t="s">
        <v>157</v>
      </c>
      <c r="J32" s="4" t="s">
        <v>4</v>
      </c>
      <c r="N32" s="1">
        <f>500*10000</f>
        <v>5000000</v>
      </c>
      <c r="Q32" s="4" t="s">
        <v>36</v>
      </c>
      <c r="W32" s="10">
        <f>+X33-W31</f>
        <v>1000000</v>
      </c>
    </row>
    <row r="33" spans="1:24">
      <c r="A33" s="4" t="s">
        <v>280</v>
      </c>
      <c r="H33" s="3" t="s">
        <v>34</v>
      </c>
      <c r="N33" s="5">
        <f>+M31-N32</f>
        <v>2500000</v>
      </c>
      <c r="Q33" s="31"/>
      <c r="R33" s="4" t="s">
        <v>54</v>
      </c>
      <c r="X33" s="1">
        <f>500*10000</f>
        <v>5000000</v>
      </c>
    </row>
    <row r="34" spans="1:24">
      <c r="A34" s="3" t="s">
        <v>56</v>
      </c>
      <c r="E34" s="10">
        <f>500*10000</f>
        <v>5000000</v>
      </c>
      <c r="H34" s="4" t="s">
        <v>281</v>
      </c>
      <c r="P34" s="4" t="s">
        <v>281</v>
      </c>
    </row>
    <row r="35" spans="1:24">
      <c r="A35" s="3" t="s">
        <v>24</v>
      </c>
      <c r="F35" s="1">
        <f>E34</f>
        <v>5000000</v>
      </c>
      <c r="H35" s="3" t="s">
        <v>10</v>
      </c>
      <c r="K35" s="1"/>
      <c r="M35" s="1">
        <f>M31</f>
        <v>7500000</v>
      </c>
      <c r="Q35" s="4" t="s">
        <v>39</v>
      </c>
      <c r="W35" s="1">
        <f>W31</f>
        <v>4000000</v>
      </c>
    </row>
    <row r="36" spans="1:24">
      <c r="A36" s="11" t="s">
        <v>203</v>
      </c>
      <c r="F36" s="1"/>
      <c r="H36" s="3" t="s">
        <v>33</v>
      </c>
      <c r="N36" s="1">
        <f>+M35</f>
        <v>7500000</v>
      </c>
      <c r="Q36" s="31"/>
      <c r="R36" s="4" t="s">
        <v>17</v>
      </c>
      <c r="X36" s="1">
        <f>W35</f>
        <v>4000000</v>
      </c>
    </row>
    <row r="37" spans="1:24">
      <c r="A37" s="11" t="s">
        <v>204</v>
      </c>
      <c r="F37" s="1"/>
      <c r="H37" s="11" t="s">
        <v>279</v>
      </c>
      <c r="M37" s="1"/>
      <c r="N37" s="1"/>
      <c r="P37" s="11" t="s">
        <v>296</v>
      </c>
      <c r="W37" s="1"/>
    </row>
    <row r="38" spans="1:24">
      <c r="A38" s="8" t="s">
        <v>94</v>
      </c>
      <c r="F38" s="1"/>
      <c r="H38" s="11" t="s">
        <v>204</v>
      </c>
      <c r="M38" s="1"/>
      <c r="N38" s="1"/>
      <c r="P38" s="11" t="s">
        <v>204</v>
      </c>
      <c r="W38" s="1"/>
    </row>
    <row r="39" spans="1:24">
      <c r="A39" s="4" t="s">
        <v>95</v>
      </c>
      <c r="B39" s="4" t="s">
        <v>1</v>
      </c>
      <c r="C39" s="10">
        <v>5000000</v>
      </c>
      <c r="D39" s="4" t="s">
        <v>5</v>
      </c>
      <c r="F39" s="1"/>
      <c r="H39" s="12"/>
      <c r="I39" s="8" t="s">
        <v>94</v>
      </c>
      <c r="M39" s="1"/>
      <c r="N39" s="1"/>
      <c r="P39" s="3"/>
      <c r="Q39" s="28" t="s">
        <v>94</v>
      </c>
      <c r="R39" s="3"/>
      <c r="S39" s="3"/>
      <c r="T39" s="3"/>
      <c r="W39" s="1"/>
    </row>
    <row r="40" spans="1:24" ht="21" customHeight="1">
      <c r="A40" s="4" t="s">
        <v>200</v>
      </c>
      <c r="B40" s="4" t="s">
        <v>1</v>
      </c>
      <c r="C40" s="10">
        <f>+F32</f>
        <v>5000000</v>
      </c>
      <c r="D40" s="4" t="s">
        <v>5</v>
      </c>
      <c r="F40" s="1"/>
      <c r="H40" s="12"/>
      <c r="I40" s="4" t="s">
        <v>95</v>
      </c>
      <c r="J40" s="4" t="s">
        <v>1</v>
      </c>
      <c r="K40" s="10">
        <v>5000000</v>
      </c>
      <c r="L40" s="4" t="s">
        <v>5</v>
      </c>
      <c r="M40" s="1"/>
      <c r="N40" s="1"/>
      <c r="P40" s="3"/>
      <c r="Q40" s="3" t="s">
        <v>95</v>
      </c>
      <c r="R40" s="26" t="s">
        <v>1</v>
      </c>
      <c r="S40" s="27">
        <v>5000000</v>
      </c>
      <c r="T40" s="3" t="s">
        <v>5</v>
      </c>
      <c r="W40" s="1"/>
    </row>
    <row r="41" spans="1:24">
      <c r="A41" s="28" t="s">
        <v>70</v>
      </c>
      <c r="B41" s="8" t="s">
        <v>1</v>
      </c>
      <c r="C41" s="13">
        <f>+C39-C40</f>
        <v>0</v>
      </c>
      <c r="D41" s="8" t="s">
        <v>5</v>
      </c>
      <c r="F41" s="1"/>
      <c r="H41" s="8"/>
      <c r="I41" s="4" t="s">
        <v>96</v>
      </c>
      <c r="J41" s="4" t="s">
        <v>1</v>
      </c>
      <c r="K41" s="10">
        <f>+N32</f>
        <v>5000000</v>
      </c>
      <c r="L41" s="4" t="s">
        <v>5</v>
      </c>
      <c r="M41" s="1"/>
      <c r="N41" s="1"/>
      <c r="P41" s="3"/>
      <c r="Q41" s="4" t="s">
        <v>96</v>
      </c>
      <c r="R41" s="26" t="s">
        <v>1</v>
      </c>
      <c r="S41" s="27">
        <f>+X33</f>
        <v>5000000</v>
      </c>
      <c r="T41" s="3" t="s">
        <v>5</v>
      </c>
      <c r="W41" s="1"/>
    </row>
    <row r="42" spans="1:24">
      <c r="A42" s="8" t="s">
        <v>99</v>
      </c>
      <c r="F42" s="1"/>
      <c r="I42" s="28" t="s">
        <v>70</v>
      </c>
      <c r="J42" s="8" t="s">
        <v>1</v>
      </c>
      <c r="K42" s="13">
        <f>+K40-K41</f>
        <v>0</v>
      </c>
      <c r="L42" s="4" t="s">
        <v>5</v>
      </c>
      <c r="M42" s="1"/>
      <c r="N42" s="1"/>
      <c r="P42" s="3"/>
      <c r="Q42" s="28" t="s">
        <v>70</v>
      </c>
      <c r="R42" s="29" t="s">
        <v>1</v>
      </c>
      <c r="S42" s="30">
        <f>+S40-S41</f>
        <v>0</v>
      </c>
      <c r="T42" s="3" t="s">
        <v>5</v>
      </c>
      <c r="W42" s="1"/>
    </row>
    <row r="43" spans="1:24">
      <c r="A43" s="4" t="s">
        <v>100</v>
      </c>
      <c r="B43" s="4" t="s">
        <v>1</v>
      </c>
      <c r="C43" s="10">
        <v>5000000</v>
      </c>
      <c r="D43" s="4" t="s">
        <v>5</v>
      </c>
      <c r="F43" s="1"/>
      <c r="I43" s="8" t="s">
        <v>99</v>
      </c>
      <c r="M43" s="1"/>
      <c r="N43" s="1"/>
      <c r="P43" s="3"/>
      <c r="Q43" s="28" t="s">
        <v>202</v>
      </c>
      <c r="R43" s="26"/>
      <c r="S43" s="31"/>
      <c r="T43" s="3"/>
      <c r="W43" s="1"/>
    </row>
    <row r="44" spans="1:24" ht="23.1" customHeight="1">
      <c r="A44" s="3" t="s">
        <v>214</v>
      </c>
      <c r="B44" s="4" t="s">
        <v>1</v>
      </c>
      <c r="C44" s="10">
        <v>0</v>
      </c>
      <c r="D44" s="4" t="s">
        <v>5</v>
      </c>
      <c r="F44" s="1"/>
      <c r="H44" s="8"/>
      <c r="I44" s="4" t="s">
        <v>100</v>
      </c>
      <c r="J44" s="4" t="s">
        <v>1</v>
      </c>
      <c r="K44" s="10">
        <v>5000000</v>
      </c>
      <c r="L44" s="4" t="s">
        <v>5</v>
      </c>
      <c r="M44" s="1"/>
      <c r="N44" s="1"/>
      <c r="P44" s="3"/>
      <c r="Q44" s="3" t="s">
        <v>100</v>
      </c>
      <c r="R44" s="4" t="s">
        <v>1</v>
      </c>
      <c r="S44" s="27">
        <v>5000000</v>
      </c>
      <c r="T44" s="3" t="s">
        <v>5</v>
      </c>
      <c r="W44" s="1"/>
    </row>
    <row r="45" spans="1:24" ht="22.5" customHeight="1">
      <c r="A45" s="8" t="s">
        <v>108</v>
      </c>
      <c r="B45" s="8" t="s">
        <v>1</v>
      </c>
      <c r="C45" s="14">
        <f>+C43+C44</f>
        <v>5000000</v>
      </c>
      <c r="D45" s="8" t="s">
        <v>5</v>
      </c>
      <c r="F45" s="1"/>
      <c r="I45" s="3" t="s">
        <v>261</v>
      </c>
      <c r="J45" s="4" t="s">
        <v>1</v>
      </c>
      <c r="K45" s="10">
        <f>+N33</f>
        <v>2500000</v>
      </c>
      <c r="L45" s="4" t="s">
        <v>5</v>
      </c>
      <c r="M45" s="1"/>
      <c r="N45" s="1"/>
      <c r="P45" s="3"/>
      <c r="Q45" s="3" t="s">
        <v>261</v>
      </c>
      <c r="R45" s="4" t="s">
        <v>1</v>
      </c>
      <c r="S45" s="32">
        <f>-W32</f>
        <v>-1000000</v>
      </c>
      <c r="T45" s="3" t="s">
        <v>5</v>
      </c>
      <c r="W45" s="1"/>
    </row>
    <row r="46" spans="1:24">
      <c r="A46" s="8" t="s">
        <v>30</v>
      </c>
      <c r="C46" s="7"/>
      <c r="F46" s="1"/>
      <c r="H46" s="8"/>
      <c r="I46" s="8" t="s">
        <v>108</v>
      </c>
      <c r="J46" s="8" t="s">
        <v>1</v>
      </c>
      <c r="K46" s="14">
        <f>+K44+K45</f>
        <v>7500000</v>
      </c>
      <c r="L46" s="8" t="s">
        <v>5</v>
      </c>
      <c r="M46" s="1"/>
      <c r="N46" s="1"/>
      <c r="P46" s="3"/>
      <c r="Q46" s="28" t="s">
        <v>108</v>
      </c>
      <c r="R46" s="4" t="s">
        <v>1</v>
      </c>
      <c r="S46" s="33">
        <f>+S44+S45</f>
        <v>4000000</v>
      </c>
      <c r="T46" s="28" t="s">
        <v>5</v>
      </c>
      <c r="W46" s="1"/>
    </row>
    <row r="47" spans="1:24">
      <c r="A47" s="3" t="s">
        <v>81</v>
      </c>
      <c r="B47" s="4" t="s">
        <v>1</v>
      </c>
      <c r="C47" s="5">
        <f>+E34</f>
        <v>5000000</v>
      </c>
      <c r="D47" s="4" t="s">
        <v>5</v>
      </c>
      <c r="F47" s="1"/>
      <c r="H47" s="8"/>
      <c r="I47" s="8" t="s">
        <v>30</v>
      </c>
      <c r="K47" s="7"/>
      <c r="M47" s="1"/>
      <c r="N47" s="1"/>
      <c r="P47" s="3"/>
      <c r="Q47" s="8" t="s">
        <v>30</v>
      </c>
      <c r="S47" s="7"/>
      <c r="W47" s="1"/>
    </row>
    <row r="48" spans="1:24" ht="23.25">
      <c r="A48" s="4" t="s">
        <v>256</v>
      </c>
      <c r="B48" s="17"/>
      <c r="C48" s="17"/>
      <c r="D48" s="17"/>
      <c r="E48" s="17"/>
      <c r="F48" s="17"/>
      <c r="I48" s="3" t="s">
        <v>81</v>
      </c>
      <c r="J48" s="4" t="s">
        <v>1</v>
      </c>
      <c r="K48" s="5">
        <f>+M35</f>
        <v>7500000</v>
      </c>
      <c r="L48" s="4" t="s">
        <v>5</v>
      </c>
      <c r="P48" s="3"/>
      <c r="Q48" s="3" t="s">
        <v>81</v>
      </c>
      <c r="R48" s="4" t="s">
        <v>1</v>
      </c>
      <c r="S48" s="5">
        <f>+W35</f>
        <v>4000000</v>
      </c>
      <c r="T48" s="4" t="s">
        <v>5</v>
      </c>
      <c r="W48" s="1"/>
    </row>
    <row r="49" spans="1:24" ht="23.25">
      <c r="A49" s="4" t="s">
        <v>170</v>
      </c>
      <c r="B49" s="17"/>
      <c r="C49" s="17"/>
      <c r="D49" s="17"/>
      <c r="E49" s="17"/>
      <c r="F49" s="17"/>
      <c r="H49" s="4" t="s">
        <v>256</v>
      </c>
      <c r="P49" s="4" t="s">
        <v>256</v>
      </c>
      <c r="Q49" s="3"/>
      <c r="X49" s="1"/>
    </row>
    <row r="50" spans="1:24">
      <c r="A50" s="4" t="s">
        <v>210</v>
      </c>
      <c r="H50" s="4" t="s">
        <v>170</v>
      </c>
      <c r="P50" s="4" t="s">
        <v>170</v>
      </c>
      <c r="Q50" s="3"/>
      <c r="X50" s="1"/>
    </row>
    <row r="51" spans="1:24" s="17" customFormat="1" ht="23.25">
      <c r="A51" s="31" t="s">
        <v>3</v>
      </c>
      <c r="B51" s="4" t="s">
        <v>1</v>
      </c>
      <c r="C51" s="4" t="s">
        <v>2</v>
      </c>
      <c r="D51" s="4"/>
      <c r="E51" s="4"/>
      <c r="F51" s="4"/>
      <c r="H51" s="4" t="s">
        <v>210</v>
      </c>
      <c r="I51" s="4"/>
      <c r="J51" s="4"/>
      <c r="K51" s="4"/>
      <c r="L51" s="4"/>
      <c r="M51" s="4"/>
      <c r="N51" s="4"/>
      <c r="P51" s="4" t="s">
        <v>210</v>
      </c>
      <c r="Q51" s="3"/>
      <c r="R51" s="4"/>
      <c r="S51" s="4"/>
      <c r="T51" s="4"/>
      <c r="U51" s="4"/>
      <c r="V51" s="4"/>
      <c r="W51" s="4"/>
      <c r="X51" s="1"/>
    </row>
    <row r="52" spans="1:24" s="17" customFormat="1" ht="23.25">
      <c r="A52" s="4"/>
      <c r="B52" s="4" t="s">
        <v>1</v>
      </c>
      <c r="C52" s="4" t="s">
        <v>156</v>
      </c>
      <c r="D52" s="4"/>
      <c r="E52" s="4"/>
      <c r="F52" s="4"/>
      <c r="H52" s="4"/>
      <c r="I52" s="31" t="s">
        <v>3</v>
      </c>
      <c r="J52" s="4" t="s">
        <v>1</v>
      </c>
      <c r="K52" s="4" t="s">
        <v>2</v>
      </c>
      <c r="P52" s="18"/>
      <c r="Q52" s="31" t="s">
        <v>3</v>
      </c>
      <c r="R52" s="4" t="s">
        <v>1</v>
      </c>
      <c r="S52" s="4" t="s">
        <v>2</v>
      </c>
    </row>
    <row r="53" spans="1:24" s="17" customFormat="1" ht="23.25">
      <c r="A53" s="4"/>
      <c r="B53" s="4" t="s">
        <v>1</v>
      </c>
      <c r="C53" s="9" t="s">
        <v>147</v>
      </c>
      <c r="D53" s="4"/>
      <c r="E53" s="4"/>
      <c r="F53" s="4"/>
      <c r="H53" s="4"/>
      <c r="I53" s="4"/>
      <c r="J53" s="4" t="s">
        <v>1</v>
      </c>
      <c r="K53" s="4" t="s">
        <v>156</v>
      </c>
      <c r="P53" s="18"/>
      <c r="Q53" s="4"/>
      <c r="R53" s="4" t="s">
        <v>1</v>
      </c>
      <c r="S53" s="4" t="s">
        <v>156</v>
      </c>
    </row>
    <row r="54" spans="1:24" s="17" customFormat="1" ht="23.25">
      <c r="A54" s="4"/>
      <c r="B54" s="4" t="s">
        <v>1</v>
      </c>
      <c r="C54" s="4" t="s">
        <v>148</v>
      </c>
      <c r="D54" s="4"/>
      <c r="E54" s="4"/>
      <c r="F54" s="4"/>
      <c r="H54" s="4"/>
      <c r="I54" s="4"/>
      <c r="J54" s="4" t="s">
        <v>1</v>
      </c>
      <c r="K54" s="9" t="s">
        <v>147</v>
      </c>
      <c r="P54" s="18"/>
      <c r="Q54" s="4"/>
      <c r="R54" s="4" t="s">
        <v>1</v>
      </c>
      <c r="S54" s="9" t="s">
        <v>147</v>
      </c>
    </row>
    <row r="55" spans="1:24" s="17" customFormat="1" ht="23.25">
      <c r="A55" s="4" t="s">
        <v>191</v>
      </c>
      <c r="B55" s="4"/>
      <c r="C55" s="4"/>
      <c r="D55" s="4"/>
      <c r="E55" s="4"/>
      <c r="F55" s="4"/>
      <c r="H55" s="4"/>
      <c r="I55" s="4"/>
      <c r="J55" s="4" t="s">
        <v>1</v>
      </c>
      <c r="K55" s="4" t="s">
        <v>148</v>
      </c>
      <c r="P55" s="18"/>
      <c r="Q55" s="4"/>
      <c r="R55" s="4" t="s">
        <v>1</v>
      </c>
      <c r="S55" s="4" t="s">
        <v>148</v>
      </c>
    </row>
    <row r="56" spans="1:24">
      <c r="A56" s="3" t="s">
        <v>82</v>
      </c>
      <c r="B56" s="3"/>
      <c r="C56" s="3"/>
      <c r="E56" s="10">
        <v>5000000</v>
      </c>
      <c r="H56" s="4" t="s">
        <v>191</v>
      </c>
      <c r="P56" s="4" t="s">
        <v>191</v>
      </c>
    </row>
    <row r="57" spans="1:24">
      <c r="A57" s="3" t="s">
        <v>83</v>
      </c>
      <c r="B57" s="3"/>
      <c r="C57" s="3"/>
      <c r="F57" s="10">
        <f>E56</f>
        <v>5000000</v>
      </c>
      <c r="H57" s="3" t="s">
        <v>160</v>
      </c>
      <c r="M57" s="10">
        <v>5000000</v>
      </c>
      <c r="P57" s="3" t="s">
        <v>162</v>
      </c>
      <c r="U57" s="10"/>
      <c r="W57" s="10">
        <v>5000000</v>
      </c>
    </row>
    <row r="58" spans="1:24">
      <c r="A58" s="4" t="s">
        <v>257</v>
      </c>
      <c r="H58" s="3" t="s">
        <v>161</v>
      </c>
      <c r="N58" s="10">
        <f>M57</f>
        <v>5000000</v>
      </c>
      <c r="P58" s="3" t="s">
        <v>163</v>
      </c>
      <c r="V58" s="10"/>
      <c r="X58" s="10">
        <f>W57</f>
        <v>5000000</v>
      </c>
    </row>
    <row r="59" spans="1:24">
      <c r="A59" s="20" t="s">
        <v>195</v>
      </c>
      <c r="H59" s="4" t="s">
        <v>282</v>
      </c>
      <c r="P59" s="4" t="s">
        <v>297</v>
      </c>
    </row>
    <row r="60" spans="1:24">
      <c r="A60" s="4" t="s">
        <v>196</v>
      </c>
      <c r="H60" s="20" t="s">
        <v>195</v>
      </c>
      <c r="P60" s="20" t="s">
        <v>195</v>
      </c>
    </row>
    <row r="61" spans="1:24">
      <c r="A61" s="45" t="s">
        <v>245</v>
      </c>
      <c r="H61" s="4" t="s">
        <v>196</v>
      </c>
      <c r="P61" s="4" t="s">
        <v>196</v>
      </c>
    </row>
    <row r="62" spans="1:24">
      <c r="A62" s="20" t="s">
        <v>111</v>
      </c>
      <c r="B62" s="4" t="s">
        <v>1</v>
      </c>
      <c r="C62" s="10">
        <v>5000000</v>
      </c>
      <c r="D62" s="4" t="s">
        <v>5</v>
      </c>
      <c r="H62" s="45" t="s">
        <v>245</v>
      </c>
      <c r="P62" s="45" t="s">
        <v>245</v>
      </c>
    </row>
    <row r="63" spans="1:24">
      <c r="A63" s="20" t="s">
        <v>139</v>
      </c>
      <c r="B63" s="4" t="s">
        <v>1</v>
      </c>
      <c r="C63" s="10">
        <f>700*10000</f>
        <v>7000000</v>
      </c>
      <c r="D63" s="4" t="s">
        <v>5</v>
      </c>
      <c r="H63" s="20"/>
      <c r="I63" s="20" t="s">
        <v>113</v>
      </c>
      <c r="J63" s="4" t="s">
        <v>1</v>
      </c>
      <c r="K63" s="10">
        <v>5000000</v>
      </c>
      <c r="L63" s="4" t="s">
        <v>5</v>
      </c>
      <c r="P63" s="20"/>
      <c r="Q63" s="20" t="s">
        <v>113</v>
      </c>
      <c r="R63" s="4" t="s">
        <v>1</v>
      </c>
      <c r="S63" s="10">
        <v>5000000</v>
      </c>
      <c r="T63" s="4" t="s">
        <v>5</v>
      </c>
    </row>
    <row r="64" spans="1:24">
      <c r="A64" s="45" t="s">
        <v>105</v>
      </c>
      <c r="B64" s="4" t="s">
        <v>1</v>
      </c>
      <c r="C64" s="10">
        <f>+C63-C62</f>
        <v>2000000</v>
      </c>
      <c r="D64" s="4" t="s">
        <v>5</v>
      </c>
      <c r="H64" s="20"/>
      <c r="I64" s="20" t="s">
        <v>121</v>
      </c>
      <c r="J64" s="4" t="s">
        <v>1</v>
      </c>
      <c r="K64" s="10">
        <f>700*15000</f>
        <v>10500000</v>
      </c>
      <c r="L64" s="4" t="s">
        <v>5</v>
      </c>
      <c r="P64" s="20"/>
      <c r="Q64" s="20" t="s">
        <v>125</v>
      </c>
      <c r="R64" s="4" t="s">
        <v>1</v>
      </c>
      <c r="S64" s="10">
        <f>700*8000</f>
        <v>5600000</v>
      </c>
      <c r="T64" s="4" t="s">
        <v>5</v>
      </c>
    </row>
    <row r="65" spans="1:24">
      <c r="A65" s="21" t="s">
        <v>224</v>
      </c>
      <c r="H65" s="45" t="s">
        <v>104</v>
      </c>
      <c r="J65" s="4" t="s">
        <v>1</v>
      </c>
      <c r="K65" s="10">
        <f>+K64-K63</f>
        <v>5500000</v>
      </c>
      <c r="L65" s="4" t="s">
        <v>5</v>
      </c>
      <c r="P65" s="46" t="s">
        <v>208</v>
      </c>
      <c r="Q65" s="47"/>
      <c r="R65" s="47" t="s">
        <v>1</v>
      </c>
      <c r="S65" s="44">
        <f>+S64-S63</f>
        <v>600000</v>
      </c>
      <c r="T65" s="47" t="s">
        <v>5</v>
      </c>
    </row>
    <row r="66" spans="1:24">
      <c r="A66" s="4" t="s">
        <v>244</v>
      </c>
      <c r="H66" s="21" t="s">
        <v>224</v>
      </c>
      <c r="P66" s="21" t="s">
        <v>224</v>
      </c>
    </row>
    <row r="67" spans="1:24">
      <c r="A67" s="3" t="s">
        <v>259</v>
      </c>
      <c r="E67" s="1">
        <f>700*10000</f>
        <v>7000000</v>
      </c>
      <c r="H67" s="4" t="s">
        <v>244</v>
      </c>
      <c r="P67" s="4" t="s">
        <v>244</v>
      </c>
    </row>
    <row r="68" spans="1:24">
      <c r="A68" s="3" t="s">
        <v>84</v>
      </c>
      <c r="F68" s="1">
        <f>500*10000</f>
        <v>5000000</v>
      </c>
      <c r="H68" s="3" t="s">
        <v>284</v>
      </c>
      <c r="K68" s="10"/>
      <c r="M68" s="10">
        <f>700*15000</f>
        <v>10500000</v>
      </c>
      <c r="Q68" s="4" t="s">
        <v>37</v>
      </c>
      <c r="W68" s="10">
        <f>700*8000</f>
        <v>5600000</v>
      </c>
    </row>
    <row r="69" spans="1:24">
      <c r="A69" s="3" t="s">
        <v>32</v>
      </c>
      <c r="F69" s="10">
        <f>+E67-F68</f>
        <v>2000000</v>
      </c>
      <c r="H69" s="4" t="s">
        <v>4</v>
      </c>
      <c r="I69" s="4" t="s">
        <v>159</v>
      </c>
      <c r="J69" s="4" t="s">
        <v>4</v>
      </c>
      <c r="N69" s="1">
        <f>500*10000</f>
        <v>5000000</v>
      </c>
      <c r="Q69" s="4" t="s">
        <v>165</v>
      </c>
      <c r="X69" s="1">
        <f>500*10000</f>
        <v>5000000</v>
      </c>
    </row>
    <row r="70" spans="1:24">
      <c r="A70" s="4" t="s">
        <v>207</v>
      </c>
      <c r="G70" s="1"/>
      <c r="H70" s="3" t="s">
        <v>34</v>
      </c>
      <c r="I70" s="31"/>
      <c r="N70" s="1">
        <f>+M68-N69</f>
        <v>5500000</v>
      </c>
      <c r="Q70" s="3" t="s">
        <v>166</v>
      </c>
      <c r="R70" s="3"/>
      <c r="X70" s="5">
        <f>+W68-X69</f>
        <v>600000</v>
      </c>
    </row>
    <row r="71" spans="1:24">
      <c r="A71" s="3" t="s">
        <v>258</v>
      </c>
      <c r="E71" s="10">
        <f>E67</f>
        <v>7000000</v>
      </c>
      <c r="H71" s="4" t="s">
        <v>207</v>
      </c>
      <c r="P71" s="4" t="s">
        <v>207</v>
      </c>
    </row>
    <row r="72" spans="1:24">
      <c r="A72" s="3" t="s">
        <v>31</v>
      </c>
      <c r="F72" s="1">
        <f>E71</f>
        <v>7000000</v>
      </c>
      <c r="H72" s="3" t="s">
        <v>285</v>
      </c>
      <c r="K72" s="1"/>
      <c r="M72" s="1">
        <f>+M68</f>
        <v>10500000</v>
      </c>
      <c r="Q72" s="4" t="s">
        <v>38</v>
      </c>
      <c r="V72" s="10"/>
      <c r="W72" s="1">
        <f>W68</f>
        <v>5600000</v>
      </c>
    </row>
    <row r="73" spans="1:24">
      <c r="A73" s="11" t="s">
        <v>260</v>
      </c>
      <c r="F73" s="1"/>
      <c r="H73" s="3" t="s">
        <v>61</v>
      </c>
      <c r="M73" s="1"/>
      <c r="N73" s="1">
        <f>+M72</f>
        <v>10500000</v>
      </c>
      <c r="Q73" s="4" t="s">
        <v>164</v>
      </c>
      <c r="W73" s="1"/>
      <c r="X73" s="1">
        <f>W72</f>
        <v>5600000</v>
      </c>
    </row>
    <row r="74" spans="1:24">
      <c r="A74" s="11" t="s">
        <v>204</v>
      </c>
      <c r="F74" s="1"/>
      <c r="H74" s="11" t="s">
        <v>286</v>
      </c>
      <c r="P74" s="11" t="s">
        <v>298</v>
      </c>
      <c r="W74" s="1"/>
      <c r="X74" s="1"/>
    </row>
    <row r="75" spans="1:24">
      <c r="A75" s="8" t="s">
        <v>94</v>
      </c>
      <c r="F75" s="1"/>
      <c r="H75" s="11" t="s">
        <v>204</v>
      </c>
      <c r="M75" s="1"/>
      <c r="N75" s="1"/>
      <c r="P75" s="11" t="s">
        <v>204</v>
      </c>
      <c r="W75" s="1"/>
      <c r="X75" s="1"/>
    </row>
    <row r="76" spans="1:24">
      <c r="A76" s="3" t="s">
        <v>95</v>
      </c>
      <c r="B76" s="4" t="s">
        <v>1</v>
      </c>
      <c r="C76" s="10">
        <v>5000000</v>
      </c>
      <c r="D76" s="4" t="s">
        <v>5</v>
      </c>
      <c r="F76" s="1"/>
      <c r="H76" s="3"/>
      <c r="I76" s="28" t="s">
        <v>94</v>
      </c>
      <c r="M76" s="1"/>
      <c r="N76" s="1"/>
      <c r="P76" s="3"/>
      <c r="Q76" s="28" t="s">
        <v>94</v>
      </c>
      <c r="W76" s="1"/>
      <c r="X76" s="1"/>
    </row>
    <row r="77" spans="1:24">
      <c r="A77" s="3" t="s">
        <v>140</v>
      </c>
      <c r="B77" s="4" t="s">
        <v>1</v>
      </c>
      <c r="C77" s="10">
        <f>+F68</f>
        <v>5000000</v>
      </c>
      <c r="D77" s="4" t="s">
        <v>5</v>
      </c>
      <c r="F77" s="1"/>
      <c r="H77" s="3"/>
      <c r="I77" s="3" t="s">
        <v>95</v>
      </c>
      <c r="J77" s="4" t="s">
        <v>1</v>
      </c>
      <c r="K77" s="10">
        <v>5000000</v>
      </c>
      <c r="L77" s="4" t="s">
        <v>5</v>
      </c>
      <c r="M77" s="1"/>
      <c r="N77" s="1"/>
      <c r="P77" s="3"/>
      <c r="Q77" s="3" t="s">
        <v>95</v>
      </c>
      <c r="R77" s="4" t="s">
        <v>1</v>
      </c>
      <c r="S77" s="10">
        <v>5000000</v>
      </c>
      <c r="T77" s="4" t="s">
        <v>5</v>
      </c>
      <c r="W77" s="1"/>
      <c r="X77" s="1"/>
    </row>
    <row r="78" spans="1:24" s="3" customFormat="1">
      <c r="A78" s="28" t="s">
        <v>71</v>
      </c>
      <c r="B78" s="28" t="s">
        <v>1</v>
      </c>
      <c r="C78" s="39">
        <f>+C76-C77</f>
        <v>0</v>
      </c>
      <c r="D78" s="3" t="s">
        <v>5</v>
      </c>
      <c r="F78" s="37"/>
      <c r="I78" s="3" t="s">
        <v>140</v>
      </c>
      <c r="J78" s="4" t="s">
        <v>1</v>
      </c>
      <c r="K78" s="10">
        <f>+N69</f>
        <v>5000000</v>
      </c>
      <c r="L78" s="4" t="s">
        <v>5</v>
      </c>
      <c r="M78" s="37"/>
      <c r="N78" s="37"/>
      <c r="Q78" s="3" t="s">
        <v>140</v>
      </c>
      <c r="R78" s="4" t="s">
        <v>1</v>
      </c>
      <c r="S78" s="10">
        <f>+X69</f>
        <v>5000000</v>
      </c>
      <c r="T78" s="4" t="s">
        <v>5</v>
      </c>
      <c r="W78" s="37"/>
      <c r="X78" s="37"/>
    </row>
    <row r="79" spans="1:24" ht="21.95" customHeight="1">
      <c r="A79" s="12"/>
      <c r="B79" s="8"/>
      <c r="C79" s="13"/>
      <c r="F79" s="1"/>
      <c r="H79" s="3"/>
      <c r="I79" s="28" t="s">
        <v>71</v>
      </c>
      <c r="J79" s="28" t="s">
        <v>1</v>
      </c>
      <c r="K79" s="39">
        <f>+K77-K78</f>
        <v>0</v>
      </c>
      <c r="L79" s="3" t="s">
        <v>5</v>
      </c>
      <c r="M79" s="1"/>
      <c r="N79" s="1"/>
      <c r="P79" s="3"/>
      <c r="Q79" s="28" t="s">
        <v>71</v>
      </c>
      <c r="R79" s="28" t="s">
        <v>1</v>
      </c>
      <c r="S79" s="39">
        <f>+S77-S78</f>
        <v>0</v>
      </c>
      <c r="T79" s="3" t="s">
        <v>5</v>
      </c>
      <c r="W79" s="1"/>
      <c r="X79" s="1"/>
    </row>
    <row r="80" spans="1:24">
      <c r="A80" s="8" t="s">
        <v>202</v>
      </c>
      <c r="F80" s="1"/>
      <c r="H80" s="3"/>
      <c r="I80" s="28" t="s">
        <v>99</v>
      </c>
      <c r="M80" s="1"/>
      <c r="N80" s="1"/>
      <c r="P80" s="3"/>
      <c r="Q80" s="28" t="s">
        <v>99</v>
      </c>
      <c r="W80" s="1"/>
      <c r="X80" s="1"/>
    </row>
    <row r="81" spans="1:24">
      <c r="A81" s="4" t="s">
        <v>201</v>
      </c>
      <c r="B81" s="4" t="s">
        <v>1</v>
      </c>
      <c r="C81" s="10">
        <v>5000000</v>
      </c>
      <c r="D81" s="4" t="s">
        <v>5</v>
      </c>
      <c r="F81" s="1"/>
      <c r="H81" s="3"/>
      <c r="I81" s="4" t="s">
        <v>100</v>
      </c>
      <c r="J81" s="4" t="s">
        <v>1</v>
      </c>
      <c r="K81" s="10">
        <v>5000000</v>
      </c>
      <c r="L81" s="4" t="s">
        <v>5</v>
      </c>
      <c r="M81" s="1"/>
      <c r="N81" s="1"/>
      <c r="P81" s="3"/>
      <c r="Q81" s="4" t="s">
        <v>100</v>
      </c>
      <c r="R81" s="4" t="s">
        <v>1</v>
      </c>
      <c r="S81" s="10">
        <v>5000000</v>
      </c>
      <c r="T81" s="4" t="s">
        <v>5</v>
      </c>
      <c r="W81" s="1"/>
      <c r="X81" s="1"/>
    </row>
    <row r="82" spans="1:24">
      <c r="A82" s="3" t="s">
        <v>261</v>
      </c>
      <c r="B82" s="4" t="s">
        <v>1</v>
      </c>
      <c r="C82" s="10">
        <f>+F69</f>
        <v>2000000</v>
      </c>
      <c r="D82" s="4" t="s">
        <v>5</v>
      </c>
      <c r="F82" s="1"/>
      <c r="H82" s="3"/>
      <c r="I82" s="3" t="s">
        <v>261</v>
      </c>
      <c r="J82" s="4" t="s">
        <v>1</v>
      </c>
      <c r="K82" s="10">
        <f>+N70</f>
        <v>5500000</v>
      </c>
      <c r="L82" s="4" t="s">
        <v>5</v>
      </c>
      <c r="M82" s="1"/>
      <c r="N82" s="1"/>
      <c r="P82" s="3"/>
      <c r="Q82" s="3" t="s">
        <v>261</v>
      </c>
      <c r="R82" s="4" t="s">
        <v>1</v>
      </c>
      <c r="S82" s="32">
        <f>+X70</f>
        <v>600000</v>
      </c>
      <c r="T82" s="4" t="s">
        <v>5</v>
      </c>
      <c r="W82" s="1"/>
      <c r="X82" s="1"/>
    </row>
    <row r="83" spans="1:24">
      <c r="A83" s="8" t="s">
        <v>262</v>
      </c>
      <c r="B83" s="4" t="s">
        <v>1</v>
      </c>
      <c r="C83" s="14">
        <f>+C81+C82</f>
        <v>7000000</v>
      </c>
      <c r="D83" s="8" t="s">
        <v>5</v>
      </c>
      <c r="F83" s="1"/>
      <c r="H83" s="3"/>
      <c r="I83" s="28" t="s">
        <v>108</v>
      </c>
      <c r="J83" s="8" t="s">
        <v>1</v>
      </c>
      <c r="K83" s="14">
        <f>+K81+K82</f>
        <v>10500000</v>
      </c>
      <c r="L83" s="8" t="s">
        <v>5</v>
      </c>
      <c r="M83" s="1"/>
      <c r="N83" s="1"/>
      <c r="P83" s="3"/>
      <c r="Q83" s="28" t="s">
        <v>262</v>
      </c>
      <c r="R83" s="4" t="s">
        <v>1</v>
      </c>
      <c r="S83" s="14">
        <f>+S81+S82</f>
        <v>5600000</v>
      </c>
      <c r="T83" s="8" t="s">
        <v>5</v>
      </c>
      <c r="W83" s="1"/>
      <c r="X83" s="1"/>
    </row>
    <row r="84" spans="1:24" ht="17.100000000000001" customHeight="1">
      <c r="D84" s="8"/>
      <c r="F84" s="1"/>
      <c r="H84" s="3"/>
      <c r="I84" s="3"/>
      <c r="L84" s="8"/>
      <c r="M84" s="1"/>
      <c r="N84" s="1"/>
      <c r="P84" s="3"/>
      <c r="W84" s="1"/>
      <c r="X84" s="1"/>
    </row>
    <row r="85" spans="1:24">
      <c r="A85" s="8" t="s">
        <v>30</v>
      </c>
      <c r="C85" s="7"/>
      <c r="D85" s="8"/>
      <c r="F85" s="1"/>
      <c r="H85" s="3"/>
      <c r="I85" s="8" t="s">
        <v>30</v>
      </c>
      <c r="K85" s="7"/>
      <c r="L85" s="8"/>
      <c r="M85" s="1"/>
      <c r="N85" s="1"/>
      <c r="P85" s="3"/>
      <c r="Q85" s="8" t="s">
        <v>30</v>
      </c>
      <c r="S85" s="7"/>
      <c r="T85" s="8"/>
      <c r="W85" s="1"/>
      <c r="X85" s="1"/>
    </row>
    <row r="86" spans="1:24">
      <c r="A86" s="3" t="s">
        <v>86</v>
      </c>
      <c r="B86" s="4" t="s">
        <v>1</v>
      </c>
      <c r="C86" s="5">
        <f>+E71</f>
        <v>7000000</v>
      </c>
      <c r="D86" s="4" t="s">
        <v>5</v>
      </c>
      <c r="F86" s="1"/>
      <c r="H86" s="3"/>
      <c r="I86" s="3" t="s">
        <v>86</v>
      </c>
      <c r="J86" s="4" t="s">
        <v>1</v>
      </c>
      <c r="K86" s="5">
        <f>+M72</f>
        <v>10500000</v>
      </c>
      <c r="L86" s="4" t="s">
        <v>5</v>
      </c>
      <c r="M86" s="1"/>
      <c r="N86" s="1"/>
      <c r="P86" s="3"/>
      <c r="Q86" s="3" t="s">
        <v>86</v>
      </c>
      <c r="R86" s="4" t="s">
        <v>1</v>
      </c>
      <c r="S86" s="5">
        <f>+W72</f>
        <v>5600000</v>
      </c>
      <c r="T86" s="4" t="s">
        <v>5</v>
      </c>
      <c r="W86" s="1"/>
      <c r="X86" s="1"/>
    </row>
    <row r="88" spans="1:24">
      <c r="A88" s="4" t="s">
        <v>154</v>
      </c>
      <c r="H88" s="4" t="s">
        <v>154</v>
      </c>
      <c r="P88" s="4" t="s">
        <v>154</v>
      </c>
    </row>
    <row r="89" spans="1:24">
      <c r="A89" s="11" t="s">
        <v>263</v>
      </c>
      <c r="H89" s="11" t="s">
        <v>287</v>
      </c>
      <c r="P89" s="11" t="s">
        <v>299</v>
      </c>
    </row>
    <row r="90" spans="1:24">
      <c r="A90" s="11" t="s">
        <v>204</v>
      </c>
      <c r="H90" s="11" t="s">
        <v>204</v>
      </c>
      <c r="P90" s="11" t="s">
        <v>204</v>
      </c>
    </row>
    <row r="91" spans="1:24">
      <c r="A91" s="4" t="s">
        <v>264</v>
      </c>
      <c r="B91" s="3"/>
      <c r="F91" s="1"/>
      <c r="H91" s="4" t="s">
        <v>288</v>
      </c>
      <c r="I91" s="3"/>
      <c r="M91" s="1"/>
      <c r="P91" s="4" t="s">
        <v>300</v>
      </c>
      <c r="Q91" s="3"/>
      <c r="U91" s="1"/>
      <c r="W91" s="1"/>
    </row>
    <row r="92" spans="1:24">
      <c r="A92" s="8" t="s">
        <v>266</v>
      </c>
      <c r="H92" s="8" t="s">
        <v>266</v>
      </c>
      <c r="I92" s="3"/>
      <c r="M92" s="1"/>
      <c r="P92" s="8" t="s">
        <v>266</v>
      </c>
      <c r="Q92" s="3"/>
      <c r="U92" s="1"/>
      <c r="W92" s="1"/>
    </row>
    <row r="93" spans="1:24">
      <c r="A93" s="21" t="s">
        <v>265</v>
      </c>
      <c r="H93" s="21" t="s">
        <v>265</v>
      </c>
      <c r="P93" s="21" t="s">
        <v>265</v>
      </c>
      <c r="W93" s="1"/>
    </row>
    <row r="94" spans="1:24" hidden="1">
      <c r="A94" s="45" t="s">
        <v>136</v>
      </c>
      <c r="H94" s="45" t="s">
        <v>136</v>
      </c>
      <c r="P94" s="45" t="s">
        <v>136</v>
      </c>
    </row>
    <row r="95" spans="1:24" hidden="1">
      <c r="A95" s="20" t="s">
        <v>122</v>
      </c>
      <c r="B95" s="4" t="s">
        <v>1</v>
      </c>
      <c r="C95" s="10">
        <v>0</v>
      </c>
      <c r="D95" s="4" t="s">
        <v>5</v>
      </c>
      <c r="H95" s="20"/>
      <c r="I95" s="20" t="s">
        <v>123</v>
      </c>
      <c r="J95" s="4" t="s">
        <v>1</v>
      </c>
      <c r="K95" s="10">
        <v>0</v>
      </c>
      <c r="L95" s="4" t="s">
        <v>5</v>
      </c>
      <c r="P95" s="20"/>
      <c r="Q95" s="20" t="s">
        <v>127</v>
      </c>
      <c r="R95" s="4" t="s">
        <v>1</v>
      </c>
      <c r="S95" s="10"/>
      <c r="T95" s="4" t="s">
        <v>5</v>
      </c>
    </row>
    <row r="96" spans="1:24" hidden="1">
      <c r="A96" s="20" t="s">
        <v>120</v>
      </c>
      <c r="B96" s="4" t="s">
        <v>1</v>
      </c>
      <c r="C96" s="10">
        <f>300*10000</f>
        <v>3000000</v>
      </c>
      <c r="D96" s="4" t="s">
        <v>5</v>
      </c>
      <c r="H96" s="20"/>
      <c r="I96" s="20" t="s">
        <v>124</v>
      </c>
      <c r="J96" s="4" t="s">
        <v>1</v>
      </c>
      <c r="K96" s="10">
        <f>300*15000</f>
        <v>4500000</v>
      </c>
      <c r="L96" s="4" t="s">
        <v>5</v>
      </c>
      <c r="P96" s="20"/>
      <c r="Q96" s="20" t="s">
        <v>126</v>
      </c>
      <c r="R96" s="4" t="s">
        <v>1</v>
      </c>
      <c r="S96" s="10">
        <f>300*8000</f>
        <v>2400000</v>
      </c>
      <c r="T96" s="4" t="s">
        <v>5</v>
      </c>
    </row>
    <row r="97" spans="1:24" hidden="1">
      <c r="A97" s="45" t="s">
        <v>105</v>
      </c>
      <c r="B97" s="4" t="s">
        <v>1</v>
      </c>
      <c r="C97" s="10">
        <f>+C96-C95</f>
        <v>3000000</v>
      </c>
      <c r="D97" s="4" t="s">
        <v>5</v>
      </c>
      <c r="H97" s="45" t="s">
        <v>104</v>
      </c>
      <c r="J97" s="4" t="s">
        <v>1</v>
      </c>
      <c r="K97" s="10">
        <f>+K96-K95</f>
        <v>4500000</v>
      </c>
      <c r="L97" s="4" t="s">
        <v>5</v>
      </c>
      <c r="P97" s="46" t="s">
        <v>104</v>
      </c>
      <c r="Q97" s="47"/>
      <c r="R97" s="47" t="s">
        <v>1</v>
      </c>
      <c r="S97" s="44">
        <f>+S96-S95</f>
        <v>2400000</v>
      </c>
      <c r="T97" s="47" t="s">
        <v>5</v>
      </c>
    </row>
    <row r="98" spans="1:24">
      <c r="A98" s="3" t="s">
        <v>269</v>
      </c>
      <c r="E98" s="1">
        <f>300*10000</f>
        <v>3000000</v>
      </c>
      <c r="H98" s="3" t="s">
        <v>47</v>
      </c>
      <c r="K98" s="1"/>
      <c r="M98" s="1">
        <f>300*15000</f>
        <v>4500000</v>
      </c>
      <c r="P98" s="3" t="s">
        <v>49</v>
      </c>
      <c r="W98" s="1">
        <f>300*8000</f>
        <v>2400000</v>
      </c>
    </row>
    <row r="99" spans="1:24">
      <c r="B99" s="3" t="s">
        <v>19</v>
      </c>
      <c r="F99" s="5">
        <f>+E98</f>
        <v>3000000</v>
      </c>
      <c r="I99" s="3" t="s">
        <v>11</v>
      </c>
      <c r="L99" s="10"/>
      <c r="M99" s="1"/>
      <c r="N99" s="1">
        <f>+M98</f>
        <v>4500000</v>
      </c>
      <c r="Q99" s="3" t="s">
        <v>11</v>
      </c>
      <c r="T99" s="10"/>
      <c r="U99" s="1"/>
      <c r="W99" s="1"/>
      <c r="X99" s="1">
        <f>+W98</f>
        <v>2400000</v>
      </c>
    </row>
    <row r="100" spans="1:24">
      <c r="A100" s="38"/>
      <c r="B100" s="3"/>
      <c r="F100" s="5"/>
      <c r="I100" s="38"/>
      <c r="L100" s="10"/>
      <c r="M100" s="1"/>
      <c r="Q100" s="38"/>
      <c r="T100" s="10"/>
      <c r="U100" s="1"/>
      <c r="W100" s="1"/>
      <c r="X100" s="1"/>
    </row>
    <row r="101" spans="1:24">
      <c r="A101" s="4" t="s">
        <v>267</v>
      </c>
      <c r="H101" s="4" t="s">
        <v>289</v>
      </c>
      <c r="P101" s="4" t="s">
        <v>267</v>
      </c>
      <c r="W101" s="1"/>
    </row>
    <row r="102" spans="1:24">
      <c r="A102" s="3" t="s">
        <v>268</v>
      </c>
      <c r="E102" s="10">
        <f>E98</f>
        <v>3000000</v>
      </c>
      <c r="G102" s="1"/>
      <c r="H102" s="3" t="s">
        <v>48</v>
      </c>
      <c r="K102" s="1"/>
      <c r="L102" s="10"/>
      <c r="M102" s="1">
        <f>+M98</f>
        <v>4500000</v>
      </c>
      <c r="N102" s="1"/>
      <c r="P102" s="3" t="s">
        <v>62</v>
      </c>
      <c r="T102" s="10"/>
      <c r="V102" s="1"/>
      <c r="W102" s="1">
        <f>+W98</f>
        <v>2400000</v>
      </c>
    </row>
    <row r="103" spans="1:24">
      <c r="B103" s="3" t="s">
        <v>29</v>
      </c>
      <c r="F103" s="1">
        <f>E102</f>
        <v>3000000</v>
      </c>
      <c r="I103" s="3" t="s">
        <v>44</v>
      </c>
      <c r="M103" s="1"/>
      <c r="N103" s="1">
        <f>+M98</f>
        <v>4500000</v>
      </c>
      <c r="Q103" s="3" t="s">
        <v>44</v>
      </c>
      <c r="U103" s="1"/>
      <c r="W103" s="1"/>
      <c r="X103" s="1">
        <f>+W98</f>
        <v>2400000</v>
      </c>
    </row>
    <row r="104" spans="1:24">
      <c r="A104" s="11" t="s">
        <v>322</v>
      </c>
      <c r="B104" s="3"/>
      <c r="F104" s="1"/>
      <c r="H104" s="11" t="s">
        <v>323</v>
      </c>
      <c r="I104" s="3"/>
      <c r="M104" s="1"/>
      <c r="N104" s="1"/>
      <c r="P104" s="11" t="s">
        <v>324</v>
      </c>
      <c r="Q104" s="3"/>
      <c r="U104" s="1"/>
      <c r="W104" s="1"/>
      <c r="X104" s="1"/>
    </row>
    <row r="105" spans="1:24">
      <c r="A105" s="11" t="s">
        <v>204</v>
      </c>
      <c r="B105" s="3"/>
      <c r="F105" s="1"/>
      <c r="H105" s="11" t="s">
        <v>204</v>
      </c>
      <c r="I105" s="3"/>
      <c r="M105" s="1"/>
      <c r="N105" s="1"/>
      <c r="P105" s="11" t="s">
        <v>204</v>
      </c>
      <c r="Q105" s="3"/>
      <c r="U105" s="1"/>
      <c r="W105" s="1"/>
      <c r="X105" s="1"/>
    </row>
    <row r="106" spans="1:24">
      <c r="A106" s="8" t="s">
        <v>94</v>
      </c>
      <c r="F106" s="1"/>
      <c r="H106" s="3"/>
      <c r="I106" s="8" t="s">
        <v>94</v>
      </c>
      <c r="N106" s="1"/>
      <c r="P106" s="3"/>
      <c r="Q106" s="8" t="s">
        <v>94</v>
      </c>
      <c r="V106" s="1"/>
      <c r="X106" s="1"/>
    </row>
    <row r="107" spans="1:24">
      <c r="A107" s="3" t="s">
        <v>152</v>
      </c>
      <c r="B107" s="4" t="s">
        <v>1</v>
      </c>
      <c r="C107" s="10">
        <f>+C79</f>
        <v>0</v>
      </c>
      <c r="D107" s="4" t="s">
        <v>5</v>
      </c>
      <c r="F107" s="1"/>
      <c r="H107" s="3"/>
      <c r="I107" s="3" t="s">
        <v>152</v>
      </c>
      <c r="J107" s="4" t="s">
        <v>1</v>
      </c>
      <c r="K107" s="10">
        <v>0</v>
      </c>
      <c r="L107" s="4" t="s">
        <v>5</v>
      </c>
      <c r="N107" s="1"/>
      <c r="P107" s="3"/>
      <c r="Q107" s="3" t="s">
        <v>152</v>
      </c>
      <c r="R107" s="4" t="s">
        <v>1</v>
      </c>
      <c r="S107" s="10">
        <v>0</v>
      </c>
      <c r="T107" s="4" t="s">
        <v>5</v>
      </c>
      <c r="V107" s="1"/>
      <c r="X107" s="1"/>
    </row>
    <row r="108" spans="1:24">
      <c r="A108" s="3" t="s">
        <v>141</v>
      </c>
      <c r="B108" s="4" t="s">
        <v>1</v>
      </c>
      <c r="C108" s="10">
        <v>0</v>
      </c>
      <c r="D108" s="4" t="s">
        <v>5</v>
      </c>
      <c r="F108" s="1"/>
      <c r="H108" s="3"/>
      <c r="I108" s="3" t="s">
        <v>141</v>
      </c>
      <c r="J108" s="4" t="s">
        <v>1</v>
      </c>
      <c r="K108" s="10">
        <v>0</v>
      </c>
      <c r="L108" s="4" t="s">
        <v>5</v>
      </c>
      <c r="N108" s="1"/>
      <c r="P108" s="3"/>
      <c r="Q108" s="3" t="s">
        <v>141</v>
      </c>
      <c r="R108" s="4" t="s">
        <v>1</v>
      </c>
      <c r="S108" s="10">
        <v>0</v>
      </c>
      <c r="T108" s="4" t="s">
        <v>5</v>
      </c>
      <c r="V108" s="1"/>
      <c r="X108" s="1"/>
    </row>
    <row r="109" spans="1:24" s="3" customFormat="1">
      <c r="A109" s="28" t="s">
        <v>270</v>
      </c>
      <c r="B109" s="28" t="s">
        <v>1</v>
      </c>
      <c r="C109" s="39">
        <f>+C107-C108</f>
        <v>0</v>
      </c>
      <c r="D109" s="3" t="s">
        <v>5</v>
      </c>
      <c r="F109" s="37"/>
      <c r="I109" s="28" t="s">
        <v>270</v>
      </c>
      <c r="J109" s="28" t="s">
        <v>1</v>
      </c>
      <c r="K109" s="39">
        <f>+K107-K108</f>
        <v>0</v>
      </c>
      <c r="L109" s="3" t="s">
        <v>5</v>
      </c>
      <c r="N109" s="37"/>
      <c r="Q109" s="28" t="s">
        <v>270</v>
      </c>
      <c r="R109" s="28" t="s">
        <v>1</v>
      </c>
      <c r="S109" s="39">
        <f>+S107-S108</f>
        <v>0</v>
      </c>
      <c r="T109" s="3" t="s">
        <v>5</v>
      </c>
      <c r="V109" s="37"/>
      <c r="X109" s="37"/>
    </row>
    <row r="110" spans="1:24" ht="6.75" customHeight="1">
      <c r="A110" s="12"/>
      <c r="B110" s="8"/>
      <c r="C110" s="13"/>
      <c r="F110" s="1"/>
      <c r="H110" s="3"/>
      <c r="I110" s="12"/>
      <c r="J110" s="8"/>
      <c r="K110" s="13"/>
      <c r="N110" s="1"/>
      <c r="P110" s="3"/>
      <c r="Q110" s="12"/>
      <c r="R110" s="8"/>
      <c r="S110" s="13"/>
      <c r="V110" s="1"/>
      <c r="X110" s="1"/>
    </row>
    <row r="111" spans="1:24">
      <c r="A111" s="8" t="s">
        <v>99</v>
      </c>
      <c r="F111" s="1"/>
      <c r="H111" s="3"/>
      <c r="I111" s="8" t="s">
        <v>99</v>
      </c>
      <c r="N111" s="1"/>
      <c r="P111" s="3"/>
      <c r="Q111" s="8" t="s">
        <v>99</v>
      </c>
      <c r="V111" s="1"/>
      <c r="X111" s="1"/>
    </row>
    <row r="112" spans="1:24">
      <c r="A112" s="4" t="s">
        <v>153</v>
      </c>
      <c r="B112" s="4" t="s">
        <v>1</v>
      </c>
      <c r="C112" s="10">
        <v>0</v>
      </c>
      <c r="D112" s="4" t="s">
        <v>5</v>
      </c>
      <c r="F112" s="1"/>
      <c r="H112" s="3"/>
      <c r="I112" s="4" t="s">
        <v>153</v>
      </c>
      <c r="J112" s="4" t="s">
        <v>1</v>
      </c>
      <c r="K112" s="10">
        <v>0</v>
      </c>
      <c r="L112" s="4" t="s">
        <v>5</v>
      </c>
      <c r="N112" s="1"/>
      <c r="P112" s="3"/>
      <c r="Q112" s="4" t="s">
        <v>153</v>
      </c>
      <c r="R112" s="4" t="s">
        <v>1</v>
      </c>
      <c r="S112" s="10"/>
      <c r="T112" s="4" t="s">
        <v>5</v>
      </c>
      <c r="V112" s="1"/>
      <c r="X112" s="1"/>
    </row>
    <row r="113" spans="1:24">
      <c r="A113" s="3" t="s">
        <v>118</v>
      </c>
      <c r="B113" s="4" t="s">
        <v>1</v>
      </c>
      <c r="C113" s="10">
        <f>+F99</f>
        <v>3000000</v>
      </c>
      <c r="D113" s="4" t="s">
        <v>5</v>
      </c>
      <c r="F113" s="1"/>
      <c r="H113" s="3"/>
      <c r="I113" s="3" t="s">
        <v>261</v>
      </c>
      <c r="J113" s="4" t="s">
        <v>1</v>
      </c>
      <c r="K113" s="10">
        <f>+N99</f>
        <v>4500000</v>
      </c>
      <c r="L113" s="4" t="s">
        <v>5</v>
      </c>
      <c r="N113" s="1"/>
      <c r="P113" s="3"/>
      <c r="Q113" s="3" t="s">
        <v>261</v>
      </c>
      <c r="R113" s="4" t="s">
        <v>1</v>
      </c>
      <c r="S113" s="10">
        <f>+X99</f>
        <v>2400000</v>
      </c>
      <c r="T113" s="4" t="s">
        <v>5</v>
      </c>
      <c r="V113" s="1"/>
      <c r="X113" s="1"/>
    </row>
    <row r="114" spans="1:24">
      <c r="A114" s="8" t="s">
        <v>108</v>
      </c>
      <c r="B114" s="8" t="s">
        <v>1</v>
      </c>
      <c r="C114" s="14">
        <f>+C112+C113</f>
        <v>3000000</v>
      </c>
      <c r="D114" s="8" t="s">
        <v>5</v>
      </c>
      <c r="F114" s="1"/>
      <c r="H114" s="3"/>
      <c r="I114" s="8" t="s">
        <v>108</v>
      </c>
      <c r="J114" s="8" t="s">
        <v>1</v>
      </c>
      <c r="K114" s="14">
        <f>+K112+K113</f>
        <v>4500000</v>
      </c>
      <c r="L114" s="8" t="s">
        <v>5</v>
      </c>
      <c r="N114" s="1"/>
      <c r="P114" s="3"/>
      <c r="Q114" s="8" t="s">
        <v>108</v>
      </c>
      <c r="R114" s="8" t="s">
        <v>1</v>
      </c>
      <c r="S114" s="14">
        <f>+S112+S113</f>
        <v>2400000</v>
      </c>
      <c r="T114" s="8" t="s">
        <v>5</v>
      </c>
      <c r="V114" s="1"/>
      <c r="X114" s="1"/>
    </row>
    <row r="115" spans="1:24" ht="6.75" customHeight="1">
      <c r="D115" s="8"/>
      <c r="F115" s="1"/>
      <c r="H115" s="3"/>
      <c r="L115" s="8"/>
      <c r="N115" s="1"/>
      <c r="P115" s="3"/>
      <c r="T115" s="8"/>
      <c r="V115" s="1"/>
      <c r="X115" s="1"/>
    </row>
    <row r="116" spans="1:24">
      <c r="A116" s="8" t="s">
        <v>30</v>
      </c>
      <c r="C116" s="7"/>
      <c r="D116" s="8"/>
      <c r="F116" s="1"/>
      <c r="H116" s="3"/>
      <c r="I116" s="8" t="s">
        <v>30</v>
      </c>
      <c r="K116" s="7"/>
      <c r="L116" s="8"/>
      <c r="N116" s="1"/>
      <c r="P116" s="3"/>
      <c r="Q116" s="8" t="s">
        <v>30</v>
      </c>
      <c r="S116" s="7"/>
      <c r="T116" s="8"/>
      <c r="V116" s="1"/>
      <c r="X116" s="1"/>
    </row>
    <row r="117" spans="1:24">
      <c r="A117" s="3" t="s">
        <v>87</v>
      </c>
      <c r="B117" s="4" t="s">
        <v>1</v>
      </c>
      <c r="C117" s="5">
        <f>+F103</f>
        <v>3000000</v>
      </c>
      <c r="D117" s="4" t="s">
        <v>5</v>
      </c>
      <c r="F117" s="1"/>
      <c r="H117" s="3"/>
      <c r="I117" s="3" t="s">
        <v>87</v>
      </c>
      <c r="J117" s="4" t="s">
        <v>1</v>
      </c>
      <c r="K117" s="5">
        <f>+N103</f>
        <v>4500000</v>
      </c>
      <c r="L117" s="4" t="s">
        <v>5</v>
      </c>
      <c r="N117" s="1"/>
      <c r="P117" s="3"/>
      <c r="Q117" s="3" t="s">
        <v>87</v>
      </c>
      <c r="R117" s="4" t="s">
        <v>1</v>
      </c>
      <c r="S117" s="5">
        <f>+W102</f>
        <v>2400000</v>
      </c>
      <c r="T117" s="4" t="s">
        <v>5</v>
      </c>
      <c r="V117" s="1"/>
      <c r="X117" s="1"/>
    </row>
    <row r="118" spans="1:24" ht="18" customHeight="1">
      <c r="A118" s="6"/>
      <c r="C118" s="7"/>
      <c r="D118" s="8"/>
      <c r="F118" s="1"/>
      <c r="H118" s="3"/>
      <c r="I118" s="6"/>
      <c r="K118" s="7"/>
      <c r="L118" s="8"/>
      <c r="N118" s="1"/>
      <c r="P118" s="3"/>
      <c r="Q118" s="6"/>
      <c r="S118" s="7"/>
      <c r="T118" s="8"/>
      <c r="V118" s="1"/>
      <c r="X118" s="1"/>
    </row>
    <row r="119" spans="1:24" s="8" customFormat="1">
      <c r="A119" s="6" t="s">
        <v>271</v>
      </c>
      <c r="F119" s="40"/>
      <c r="H119" s="6" t="s">
        <v>271</v>
      </c>
      <c r="I119" s="6"/>
      <c r="N119" s="40"/>
      <c r="P119" s="6" t="s">
        <v>271</v>
      </c>
      <c r="Q119" s="6"/>
      <c r="V119" s="40"/>
    </row>
    <row r="120" spans="1:24" s="8" customFormat="1">
      <c r="A120" s="3" t="s">
        <v>272</v>
      </c>
      <c r="F120" s="40"/>
      <c r="H120" s="3" t="s">
        <v>272</v>
      </c>
      <c r="I120" s="3"/>
      <c r="N120" s="40"/>
      <c r="P120" s="3" t="s">
        <v>272</v>
      </c>
      <c r="Q120" s="3"/>
      <c r="V120" s="40"/>
    </row>
    <row r="121" spans="1:24" hidden="1">
      <c r="A121" s="3"/>
      <c r="F121" s="9"/>
      <c r="H121" s="3"/>
      <c r="I121" s="3"/>
      <c r="N121" s="9"/>
      <c r="P121" s="3" t="s">
        <v>272</v>
      </c>
      <c r="Q121" s="3"/>
      <c r="V121" s="9"/>
    </row>
    <row r="122" spans="1:24" hidden="1">
      <c r="A122" s="3" t="s">
        <v>6</v>
      </c>
      <c r="B122" s="4" t="s">
        <v>1</v>
      </c>
      <c r="C122" s="4" t="s">
        <v>13</v>
      </c>
      <c r="F122" s="9"/>
      <c r="H122" s="3" t="s">
        <v>6</v>
      </c>
      <c r="I122" s="3"/>
      <c r="J122" s="4" t="s">
        <v>1</v>
      </c>
      <c r="K122" s="4" t="s">
        <v>13</v>
      </c>
      <c r="N122" s="9"/>
      <c r="P122" s="6" t="s">
        <v>271</v>
      </c>
      <c r="Q122" s="3"/>
      <c r="R122" s="4" t="s">
        <v>1</v>
      </c>
      <c r="S122" s="4" t="s">
        <v>13</v>
      </c>
      <c r="V122" s="9"/>
    </row>
    <row r="123" spans="1:24">
      <c r="A123" s="3" t="s">
        <v>155</v>
      </c>
      <c r="F123" s="9"/>
      <c r="H123" s="3" t="s">
        <v>290</v>
      </c>
      <c r="I123" s="3"/>
      <c r="N123" s="9"/>
      <c r="P123" s="3" t="s">
        <v>290</v>
      </c>
      <c r="Q123" s="3"/>
      <c r="V123" s="9"/>
    </row>
    <row r="124" spans="1:24">
      <c r="A124" s="8" t="s">
        <v>94</v>
      </c>
      <c r="F124" s="9"/>
      <c r="I124" s="8" t="s">
        <v>94</v>
      </c>
      <c r="N124" s="9"/>
      <c r="Q124" s="8" t="s">
        <v>94</v>
      </c>
      <c r="V124" s="9"/>
    </row>
    <row r="125" spans="1:24">
      <c r="A125" s="4" t="s">
        <v>146</v>
      </c>
      <c r="B125" s="4" t="s">
        <v>1</v>
      </c>
      <c r="C125" s="10">
        <f>1000*10500-500000</f>
        <v>10000000</v>
      </c>
      <c r="D125" s="4" t="s">
        <v>5</v>
      </c>
      <c r="E125" s="4" t="s">
        <v>4</v>
      </c>
      <c r="I125" s="4" t="s">
        <v>146</v>
      </c>
      <c r="J125" s="4" t="s">
        <v>1</v>
      </c>
      <c r="K125" s="10">
        <f>1000*10500-500000</f>
        <v>10000000</v>
      </c>
      <c r="L125" s="4" t="s">
        <v>5</v>
      </c>
      <c r="M125" s="4" t="s">
        <v>4</v>
      </c>
      <c r="Q125" s="4" t="s">
        <v>146</v>
      </c>
      <c r="R125" s="4" t="s">
        <v>1</v>
      </c>
      <c r="S125" s="10">
        <f>1000*10500-500000</f>
        <v>10000000</v>
      </c>
      <c r="T125" s="4" t="s">
        <v>5</v>
      </c>
      <c r="U125" s="4" t="s">
        <v>4</v>
      </c>
    </row>
    <row r="126" spans="1:24">
      <c r="A126" s="4" t="s">
        <v>98</v>
      </c>
      <c r="B126" s="4" t="s">
        <v>1</v>
      </c>
      <c r="C126" s="10">
        <f>+F32+F68</f>
        <v>10000000</v>
      </c>
      <c r="D126" s="4" t="s">
        <v>5</v>
      </c>
      <c r="I126" s="4" t="s">
        <v>98</v>
      </c>
      <c r="J126" s="4" t="s">
        <v>1</v>
      </c>
      <c r="K126" s="10">
        <f>+N32+N69</f>
        <v>10000000</v>
      </c>
      <c r="L126" s="4" t="s">
        <v>5</v>
      </c>
      <c r="Q126" s="4" t="s">
        <v>98</v>
      </c>
      <c r="R126" s="4" t="s">
        <v>1</v>
      </c>
      <c r="S126" s="10">
        <f>+X33+X69</f>
        <v>10000000</v>
      </c>
      <c r="T126" s="4" t="s">
        <v>5</v>
      </c>
    </row>
    <row r="127" spans="1:24">
      <c r="A127" s="28" t="s">
        <v>88</v>
      </c>
      <c r="B127" s="8" t="s">
        <v>1</v>
      </c>
      <c r="C127" s="13">
        <f>+C125-C126</f>
        <v>0</v>
      </c>
      <c r="D127" s="4" t="s">
        <v>5</v>
      </c>
      <c r="I127" s="28" t="s">
        <v>88</v>
      </c>
      <c r="J127" s="8" t="s">
        <v>1</v>
      </c>
      <c r="K127" s="13">
        <f>+K125-K126</f>
        <v>0</v>
      </c>
      <c r="L127" s="4" t="s">
        <v>5</v>
      </c>
      <c r="Q127" s="28" t="s">
        <v>88</v>
      </c>
      <c r="R127" s="8" t="s">
        <v>1</v>
      </c>
      <c r="S127" s="13">
        <f>+S125-S126</f>
        <v>0</v>
      </c>
      <c r="T127" s="4" t="s">
        <v>5</v>
      </c>
    </row>
    <row r="128" spans="1:24">
      <c r="A128" s="8" t="s">
        <v>99</v>
      </c>
      <c r="I128" s="8" t="s">
        <v>99</v>
      </c>
      <c r="Q128" s="8" t="s">
        <v>99</v>
      </c>
    </row>
    <row r="129" spans="1:23">
      <c r="A129" s="4" t="s">
        <v>100</v>
      </c>
      <c r="B129" s="4" t="s">
        <v>1</v>
      </c>
      <c r="C129" s="10">
        <v>10000000</v>
      </c>
      <c r="D129" s="4" t="s">
        <v>5</v>
      </c>
      <c r="I129" s="4" t="s">
        <v>100</v>
      </c>
      <c r="J129" s="4" t="s">
        <v>1</v>
      </c>
      <c r="K129" s="10">
        <v>10000000</v>
      </c>
      <c r="L129" s="4" t="s">
        <v>5</v>
      </c>
      <c r="Q129" s="4" t="s">
        <v>100</v>
      </c>
      <c r="R129" s="4" t="s">
        <v>1</v>
      </c>
      <c r="S129" s="10">
        <v>10000000</v>
      </c>
      <c r="T129" s="4" t="s">
        <v>5</v>
      </c>
    </row>
    <row r="130" spans="1:23">
      <c r="A130" s="4" t="s">
        <v>301</v>
      </c>
      <c r="B130" s="4" t="s">
        <v>1</v>
      </c>
      <c r="C130" s="10">
        <f>+F69+F99</f>
        <v>5000000</v>
      </c>
      <c r="D130" s="4" t="s">
        <v>5</v>
      </c>
      <c r="I130" s="4" t="s">
        <v>302</v>
      </c>
      <c r="J130" s="4" t="s">
        <v>1</v>
      </c>
      <c r="K130" s="10">
        <f>+N33+N70+N99</f>
        <v>12500000</v>
      </c>
      <c r="L130" s="4" t="s">
        <v>5</v>
      </c>
      <c r="Q130" s="4" t="s">
        <v>301</v>
      </c>
      <c r="R130" s="4" t="s">
        <v>1</v>
      </c>
      <c r="S130" s="10">
        <f>-W32+X70+X99</f>
        <v>2000000</v>
      </c>
      <c r="T130" s="4" t="s">
        <v>5</v>
      </c>
    </row>
    <row r="131" spans="1:23">
      <c r="A131" s="8" t="s">
        <v>108</v>
      </c>
      <c r="B131" s="4" t="s">
        <v>1</v>
      </c>
      <c r="C131" s="14">
        <f>+C129+C130</f>
        <v>15000000</v>
      </c>
      <c r="D131" s="8" t="s">
        <v>5</v>
      </c>
      <c r="I131" s="8" t="s">
        <v>108</v>
      </c>
      <c r="J131" s="8" t="s">
        <v>1</v>
      </c>
      <c r="K131" s="14">
        <f>+K129+K130</f>
        <v>22500000</v>
      </c>
      <c r="L131" s="8" t="s">
        <v>5</v>
      </c>
      <c r="Q131" s="8" t="s">
        <v>108</v>
      </c>
      <c r="R131" s="4" t="s">
        <v>1</v>
      </c>
      <c r="S131" s="14">
        <f>+S129+S130</f>
        <v>12000000</v>
      </c>
      <c r="T131" s="8" t="s">
        <v>5</v>
      </c>
    </row>
    <row r="132" spans="1:23">
      <c r="A132" s="8" t="s">
        <v>30</v>
      </c>
      <c r="C132" s="7"/>
      <c r="D132" s="8"/>
      <c r="I132" s="8" t="s">
        <v>30</v>
      </c>
      <c r="K132" s="7"/>
      <c r="L132" s="8"/>
      <c r="Q132" s="8" t="s">
        <v>30</v>
      </c>
      <c r="S132" s="7"/>
      <c r="T132" s="8"/>
    </row>
    <row r="133" spans="1:23" s="8" customFormat="1">
      <c r="A133" s="28" t="s">
        <v>85</v>
      </c>
      <c r="B133" s="8" t="s">
        <v>1</v>
      </c>
      <c r="C133" s="7">
        <f>+E34+E71+E102</f>
        <v>15000000</v>
      </c>
      <c r="D133" s="8" t="s">
        <v>5</v>
      </c>
      <c r="I133" s="28" t="s">
        <v>85</v>
      </c>
      <c r="J133" s="8" t="s">
        <v>1</v>
      </c>
      <c r="K133" s="7">
        <f>+M35+M72+M102</f>
        <v>22500000</v>
      </c>
      <c r="L133" s="8" t="s">
        <v>5</v>
      </c>
      <c r="Q133" s="28" t="s">
        <v>85</v>
      </c>
      <c r="R133" s="8" t="s">
        <v>1</v>
      </c>
      <c r="S133" s="7">
        <f>+W35+W72+W102</f>
        <v>12000000</v>
      </c>
      <c r="T133" s="8" t="s">
        <v>5</v>
      </c>
    </row>
    <row r="134" spans="1:23" ht="8.25" customHeight="1"/>
    <row r="135" spans="1:23">
      <c r="A135" s="4" t="s">
        <v>273</v>
      </c>
      <c r="B135" s="3"/>
      <c r="F135" s="1"/>
      <c r="H135" s="4" t="s">
        <v>292</v>
      </c>
      <c r="P135" s="4" t="s">
        <v>303</v>
      </c>
      <c r="W135" s="1"/>
    </row>
    <row r="136" spans="1:23">
      <c r="A136" s="4" t="s">
        <v>182</v>
      </c>
      <c r="H136" s="4" t="s">
        <v>293</v>
      </c>
      <c r="P136" s="4" t="s">
        <v>304</v>
      </c>
    </row>
  </sheetData>
  <pageMargins left="0.19685039370078741" right="0.19685039370078741" top="0.19685039370078741" bottom="0.19685039370078741" header="0.19685039370078741" footer="0.19685039370078741"/>
  <pageSetup paperSize="9" scale="61" orientation="portrait" horizontalDpi="1200" verticalDpi="1200" r:id="rId1"/>
  <rowBreaks count="2" manualBreakCount="2">
    <brk id="48" max="16383" man="1"/>
    <brk id="118" max="16383" man="1"/>
  </rowBreaks>
  <colBreaks count="2" manualBreakCount="2">
    <brk id="7" max="1048575" man="1"/>
    <brk id="1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X163"/>
  <sheetViews>
    <sheetView tabSelected="1" view="pageBreakPreview" topLeftCell="J76" zoomScaleSheetLayoutView="100" workbookViewId="0">
      <selection activeCell="F25" sqref="F25"/>
    </sheetView>
  </sheetViews>
  <sheetFormatPr defaultColWidth="9" defaultRowHeight="21"/>
  <cols>
    <col min="1" max="1" width="54.140625" style="4" customWidth="1"/>
    <col min="2" max="2" width="3.5703125" style="4" customWidth="1"/>
    <col min="3" max="3" width="18.140625" style="4" customWidth="1"/>
    <col min="4" max="4" width="39.42578125" style="4" customWidth="1"/>
    <col min="5" max="5" width="18.7109375" style="4" customWidth="1"/>
    <col min="6" max="6" width="14.7109375" style="4" customWidth="1"/>
    <col min="7" max="7" width="1" style="4" customWidth="1"/>
    <col min="8" max="8" width="8.5703125" style="4" customWidth="1"/>
    <col min="9" max="9" width="53.28515625" style="4" customWidth="1"/>
    <col min="10" max="10" width="4.42578125" style="4" customWidth="1"/>
    <col min="11" max="11" width="18" style="4" customWidth="1"/>
    <col min="12" max="12" width="13.140625" style="4" customWidth="1"/>
    <col min="13" max="13" width="16" style="4" bestFit="1" customWidth="1"/>
    <col min="14" max="14" width="18.42578125" style="4" customWidth="1"/>
    <col min="15" max="15" width="16.7109375" style="4" customWidth="1"/>
    <col min="16" max="16" width="3.5703125" style="4" customWidth="1"/>
    <col min="17" max="17" width="52.5703125" style="4" customWidth="1"/>
    <col min="18" max="18" width="2.85546875" style="4" customWidth="1"/>
    <col min="19" max="19" width="16" style="4" customWidth="1"/>
    <col min="20" max="20" width="30" style="4" customWidth="1"/>
    <col min="21" max="21" width="15.7109375" style="4" customWidth="1"/>
    <col min="22" max="22" width="13.85546875" style="10" customWidth="1"/>
    <col min="23" max="23" width="15.140625" style="10" customWidth="1"/>
    <col min="24" max="16384" width="9" style="4"/>
  </cols>
  <sheetData>
    <row r="1" spans="1:23" s="17" customFormat="1" ht="23.25">
      <c r="A1" s="16" t="s">
        <v>142</v>
      </c>
      <c r="V1" s="50"/>
      <c r="W1" s="50"/>
    </row>
    <row r="2" spans="1:23" ht="23.25" hidden="1">
      <c r="A2" s="16" t="s">
        <v>0</v>
      </c>
      <c r="H2" s="4" t="s">
        <v>0</v>
      </c>
      <c r="P2" s="4" t="s">
        <v>0</v>
      </c>
    </row>
    <row r="3" spans="1:23" hidden="1">
      <c r="A3" s="4" t="s">
        <v>12</v>
      </c>
      <c r="H3" s="4" t="s">
        <v>12</v>
      </c>
      <c r="P3" s="4" t="s">
        <v>12</v>
      </c>
    </row>
    <row r="4" spans="1:23" hidden="1">
      <c r="A4" s="4" t="s">
        <v>184</v>
      </c>
      <c r="H4" s="4" t="s">
        <v>184</v>
      </c>
      <c r="P4" s="4" t="s">
        <v>184</v>
      </c>
    </row>
    <row r="5" spans="1:23" hidden="1">
      <c r="A5" s="4" t="s">
        <v>173</v>
      </c>
      <c r="H5" s="4" t="s">
        <v>173</v>
      </c>
      <c r="P5" s="4" t="s">
        <v>173</v>
      </c>
    </row>
    <row r="6" spans="1:23" hidden="1">
      <c r="A6" s="4" t="s">
        <v>174</v>
      </c>
      <c r="H6" s="4" t="s">
        <v>174</v>
      </c>
      <c r="P6" s="4" t="s">
        <v>174</v>
      </c>
    </row>
    <row r="7" spans="1:23" s="17" customFormat="1" ht="23.25">
      <c r="A7" s="16" t="s">
        <v>305</v>
      </c>
      <c r="H7" s="16" t="s">
        <v>312</v>
      </c>
      <c r="P7" s="16" t="s">
        <v>313</v>
      </c>
      <c r="V7" s="50"/>
      <c r="W7" s="50"/>
    </row>
    <row r="8" spans="1:23" s="17" customFormat="1" ht="23.25">
      <c r="A8" s="16" t="s">
        <v>101</v>
      </c>
      <c r="H8" s="16" t="s">
        <v>101</v>
      </c>
      <c r="P8" s="16" t="s">
        <v>101</v>
      </c>
      <c r="V8" s="50"/>
      <c r="W8" s="50"/>
    </row>
    <row r="9" spans="1:23">
      <c r="A9" s="4" t="s">
        <v>308</v>
      </c>
      <c r="H9" s="4" t="s">
        <v>308</v>
      </c>
      <c r="P9" s="4" t="s">
        <v>308</v>
      </c>
    </row>
    <row r="10" spans="1:23">
      <c r="A10" s="4" t="s">
        <v>306</v>
      </c>
      <c r="H10" s="4" t="s">
        <v>306</v>
      </c>
      <c r="P10" s="4" t="s">
        <v>306</v>
      </c>
    </row>
    <row r="11" spans="1:23">
      <c r="A11" s="4" t="s">
        <v>307</v>
      </c>
      <c r="H11" s="4" t="s">
        <v>307</v>
      </c>
      <c r="P11" s="4" t="s">
        <v>307</v>
      </c>
    </row>
    <row r="12" spans="1:23" s="17" customFormat="1" ht="23.25">
      <c r="A12" s="17" t="s">
        <v>310</v>
      </c>
      <c r="H12" s="17" t="s">
        <v>309</v>
      </c>
      <c r="P12" s="17" t="s">
        <v>311</v>
      </c>
      <c r="V12" s="50"/>
      <c r="W12" s="50"/>
    </row>
    <row r="13" spans="1:23" s="17" customFormat="1" ht="23.25">
      <c r="A13" s="4" t="s">
        <v>314</v>
      </c>
      <c r="H13" s="4" t="s">
        <v>314</v>
      </c>
      <c r="P13" s="4" t="s">
        <v>314</v>
      </c>
      <c r="Q13" s="19"/>
      <c r="V13" s="50"/>
      <c r="W13" s="50"/>
    </row>
    <row r="14" spans="1:23" s="17" customFormat="1" ht="23.25">
      <c r="A14" s="4" t="s">
        <v>251</v>
      </c>
      <c r="H14" s="4" t="s">
        <v>251</v>
      </c>
      <c r="P14" s="4" t="s">
        <v>251</v>
      </c>
      <c r="Q14" s="19"/>
      <c r="V14" s="50"/>
      <c r="W14" s="50"/>
    </row>
    <row r="15" spans="1:23" s="17" customFormat="1" ht="23.25">
      <c r="A15" s="56" t="s">
        <v>211</v>
      </c>
      <c r="H15" s="56" t="s">
        <v>211</v>
      </c>
      <c r="P15" s="56" t="s">
        <v>211</v>
      </c>
      <c r="Q15" s="19"/>
      <c r="V15" s="50"/>
      <c r="W15" s="50"/>
    </row>
    <row r="16" spans="1:23" s="17" customFormat="1" ht="23.25">
      <c r="A16" s="31" t="s">
        <v>3</v>
      </c>
      <c r="B16" s="4" t="s">
        <v>1</v>
      </c>
      <c r="C16" s="4" t="s">
        <v>2</v>
      </c>
      <c r="D16" s="4"/>
      <c r="E16" s="4"/>
      <c r="F16" s="4"/>
      <c r="H16" s="4"/>
      <c r="I16" s="31" t="s">
        <v>3</v>
      </c>
      <c r="J16" s="4" t="s">
        <v>1</v>
      </c>
      <c r="K16" s="4" t="s">
        <v>2</v>
      </c>
      <c r="P16" s="18"/>
      <c r="Q16" s="31" t="s">
        <v>3</v>
      </c>
      <c r="R16" s="4" t="s">
        <v>1</v>
      </c>
      <c r="S16" s="4" t="s">
        <v>2</v>
      </c>
      <c r="V16" s="50"/>
      <c r="W16" s="50"/>
    </row>
    <row r="17" spans="1:24" s="17" customFormat="1" ht="23.25">
      <c r="A17" s="4"/>
      <c r="B17" s="4" t="s">
        <v>1</v>
      </c>
      <c r="C17" s="4" t="s">
        <v>156</v>
      </c>
      <c r="D17" s="4"/>
      <c r="E17" s="4"/>
      <c r="F17" s="4"/>
      <c r="H17" s="4"/>
      <c r="I17" s="4"/>
      <c r="J17" s="4" t="s">
        <v>1</v>
      </c>
      <c r="K17" s="4" t="s">
        <v>156</v>
      </c>
      <c r="P17" s="18"/>
      <c r="Q17" s="4"/>
      <c r="R17" s="4" t="s">
        <v>1</v>
      </c>
      <c r="S17" s="4" t="s">
        <v>156</v>
      </c>
      <c r="V17" s="50"/>
      <c r="W17" s="50"/>
    </row>
    <row r="18" spans="1:24" s="17" customFormat="1" ht="23.25">
      <c r="A18" s="4"/>
      <c r="B18" s="4" t="s">
        <v>1</v>
      </c>
      <c r="C18" s="9" t="s">
        <v>147</v>
      </c>
      <c r="D18" s="4"/>
      <c r="E18" s="4"/>
      <c r="F18" s="4"/>
      <c r="H18" s="4"/>
      <c r="I18" s="4"/>
      <c r="J18" s="4" t="s">
        <v>1</v>
      </c>
      <c r="K18" s="9" t="s">
        <v>147</v>
      </c>
      <c r="P18" s="18"/>
      <c r="Q18" s="4"/>
      <c r="R18" s="4" t="s">
        <v>1</v>
      </c>
      <c r="S18" s="9" t="s">
        <v>147</v>
      </c>
      <c r="V18" s="50"/>
      <c r="W18" s="50"/>
    </row>
    <row r="19" spans="1:24" s="17" customFormat="1" ht="23.25">
      <c r="A19" s="4"/>
      <c r="B19" s="4" t="s">
        <v>1</v>
      </c>
      <c r="C19" s="4" t="s">
        <v>148</v>
      </c>
      <c r="D19" s="4"/>
      <c r="E19" s="4"/>
      <c r="F19" s="4"/>
      <c r="H19" s="4"/>
      <c r="I19" s="4"/>
      <c r="J19" s="4" t="s">
        <v>1</v>
      </c>
      <c r="K19" s="4" t="s">
        <v>148</v>
      </c>
      <c r="P19" s="18"/>
      <c r="Q19" s="4"/>
      <c r="R19" s="4" t="s">
        <v>1</v>
      </c>
      <c r="S19" s="4" t="s">
        <v>148</v>
      </c>
      <c r="V19" s="50"/>
      <c r="W19" s="50"/>
    </row>
    <row r="20" spans="1:24">
      <c r="A20" s="4" t="s">
        <v>191</v>
      </c>
      <c r="H20" s="4" t="s">
        <v>191</v>
      </c>
      <c r="P20" s="4" t="s">
        <v>191</v>
      </c>
    </row>
    <row r="21" spans="1:24">
      <c r="A21" s="3" t="s">
        <v>145</v>
      </c>
      <c r="B21" s="3"/>
      <c r="C21" s="3"/>
      <c r="E21" s="10">
        <v>5000000</v>
      </c>
      <c r="H21" s="3" t="s">
        <v>82</v>
      </c>
      <c r="M21" s="10">
        <v>5000000</v>
      </c>
      <c r="P21" s="3" t="s">
        <v>82</v>
      </c>
      <c r="U21" s="10"/>
      <c r="V21" s="10">
        <v>5000000</v>
      </c>
    </row>
    <row r="22" spans="1:24">
      <c r="A22" s="3" t="s">
        <v>83</v>
      </c>
      <c r="B22" s="3"/>
      <c r="C22" s="3"/>
      <c r="F22" s="10">
        <f>E21</f>
        <v>5000000</v>
      </c>
      <c r="H22" s="3" t="s">
        <v>83</v>
      </c>
      <c r="N22" s="10">
        <f>M21</f>
        <v>5000000</v>
      </c>
      <c r="P22" s="3" t="s">
        <v>83</v>
      </c>
      <c r="W22" s="10">
        <f>V21</f>
        <v>5000000</v>
      </c>
      <c r="X22" s="10"/>
    </row>
    <row r="23" spans="1:24">
      <c r="A23" s="4" t="s">
        <v>315</v>
      </c>
      <c r="H23" s="4" t="s">
        <v>283</v>
      </c>
      <c r="P23" s="4" t="s">
        <v>294</v>
      </c>
    </row>
    <row r="24" spans="1:24">
      <c r="A24" s="20" t="s">
        <v>195</v>
      </c>
      <c r="H24" s="20" t="s">
        <v>195</v>
      </c>
      <c r="P24" s="20" t="s">
        <v>195</v>
      </c>
    </row>
    <row r="25" spans="1:24">
      <c r="A25" s="4" t="s">
        <v>196</v>
      </c>
      <c r="H25" s="4" t="s">
        <v>196</v>
      </c>
      <c r="P25" s="4" t="s">
        <v>196</v>
      </c>
    </row>
    <row r="26" spans="1:24">
      <c r="A26" s="45" t="s">
        <v>255</v>
      </c>
      <c r="H26" s="45" t="s">
        <v>134</v>
      </c>
      <c r="P26" s="45" t="s">
        <v>134</v>
      </c>
    </row>
    <row r="27" spans="1:24">
      <c r="A27" s="20" t="s">
        <v>109</v>
      </c>
      <c r="B27" s="4" t="s">
        <v>1</v>
      </c>
      <c r="C27" s="10">
        <v>5000000</v>
      </c>
      <c r="D27" s="4" t="s">
        <v>5</v>
      </c>
      <c r="H27" s="20"/>
      <c r="I27" s="20" t="s">
        <v>113</v>
      </c>
      <c r="J27" s="4" t="s">
        <v>1</v>
      </c>
      <c r="K27" s="10">
        <v>5000000</v>
      </c>
      <c r="L27" s="4" t="s">
        <v>5</v>
      </c>
      <c r="P27" s="20"/>
      <c r="Q27" s="20" t="s">
        <v>113</v>
      </c>
      <c r="R27" s="4" t="s">
        <v>1</v>
      </c>
      <c r="S27" s="10">
        <v>5000000</v>
      </c>
      <c r="T27" s="4" t="s">
        <v>5</v>
      </c>
    </row>
    <row r="28" spans="1:24">
      <c r="A28" s="20" t="s">
        <v>110</v>
      </c>
      <c r="B28" s="4" t="s">
        <v>1</v>
      </c>
      <c r="C28" s="10">
        <v>5000000</v>
      </c>
      <c r="D28" s="4" t="s">
        <v>5</v>
      </c>
      <c r="H28" s="20"/>
      <c r="I28" s="20" t="s">
        <v>114</v>
      </c>
      <c r="J28" s="4" t="s">
        <v>1</v>
      </c>
      <c r="K28" s="10">
        <f>500*15000</f>
        <v>7500000</v>
      </c>
      <c r="L28" s="4" t="s">
        <v>5</v>
      </c>
      <c r="P28" s="20"/>
      <c r="Q28" s="20" t="s">
        <v>115</v>
      </c>
      <c r="R28" s="4" t="s">
        <v>1</v>
      </c>
      <c r="S28" s="10">
        <f>500*8000</f>
        <v>4000000</v>
      </c>
      <c r="T28" s="4" t="s">
        <v>5</v>
      </c>
    </row>
    <row r="29" spans="1:24" s="47" customFormat="1">
      <c r="A29" s="46" t="s">
        <v>105</v>
      </c>
      <c r="B29" s="47" t="s">
        <v>1</v>
      </c>
      <c r="C29" s="10">
        <f>+C27-C28</f>
        <v>0</v>
      </c>
      <c r="D29" s="47" t="s">
        <v>5</v>
      </c>
      <c r="H29" s="46" t="s">
        <v>104</v>
      </c>
      <c r="J29" s="47" t="s">
        <v>1</v>
      </c>
      <c r="K29" s="44">
        <f>+K28-K27</f>
        <v>2500000</v>
      </c>
      <c r="L29" s="47" t="s">
        <v>5</v>
      </c>
      <c r="P29" s="46" t="s">
        <v>104</v>
      </c>
      <c r="R29" s="47" t="s">
        <v>1</v>
      </c>
      <c r="S29" s="44">
        <f>+S28-S27</f>
        <v>-1000000</v>
      </c>
      <c r="T29" s="47" t="s">
        <v>5</v>
      </c>
      <c r="V29" s="10"/>
      <c r="W29" s="10"/>
    </row>
    <row r="30" spans="1:24" s="47" customFormat="1">
      <c r="A30" s="21" t="s">
        <v>192</v>
      </c>
      <c r="C30" s="10"/>
      <c r="H30" s="21" t="s">
        <v>221</v>
      </c>
      <c r="K30" s="44"/>
      <c r="P30" s="21" t="s">
        <v>236</v>
      </c>
      <c r="S30" s="44"/>
      <c r="V30" s="10"/>
      <c r="W30" s="10"/>
    </row>
    <row r="31" spans="1:24">
      <c r="A31" s="4" t="s">
        <v>193</v>
      </c>
      <c r="H31" s="4" t="s">
        <v>244</v>
      </c>
      <c r="P31" s="4" t="s">
        <v>317</v>
      </c>
    </row>
    <row r="32" spans="1:24">
      <c r="A32" s="3" t="s">
        <v>55</v>
      </c>
      <c r="E32" s="10">
        <f>500*10000</f>
        <v>5000000</v>
      </c>
      <c r="H32" s="3" t="s">
        <v>8</v>
      </c>
      <c r="M32" s="10">
        <f>500*15000</f>
        <v>7500000</v>
      </c>
      <c r="Q32" s="4" t="s">
        <v>43</v>
      </c>
      <c r="V32" s="10">
        <f>500*8000</f>
        <v>4000000</v>
      </c>
    </row>
    <row r="33" spans="1:23">
      <c r="B33" s="3" t="s">
        <v>15</v>
      </c>
      <c r="F33" s="1">
        <f>E32</f>
        <v>5000000</v>
      </c>
      <c r="I33" s="41" t="s">
        <v>9</v>
      </c>
      <c r="J33" s="22"/>
      <c r="K33" s="42" t="s">
        <v>158</v>
      </c>
      <c r="L33" s="42"/>
      <c r="N33" s="2">
        <f>500*10000</f>
        <v>5000000</v>
      </c>
      <c r="Q33" s="42" t="s">
        <v>65</v>
      </c>
      <c r="V33" s="2">
        <f>+W34-V32</f>
        <v>1000000</v>
      </c>
    </row>
    <row r="34" spans="1:23">
      <c r="A34" s="3"/>
      <c r="F34" s="1"/>
      <c r="H34" s="3"/>
      <c r="I34" s="23" t="s">
        <v>63</v>
      </c>
      <c r="N34" s="2">
        <f>+M32-N33</f>
        <v>2500000</v>
      </c>
      <c r="Q34" s="31"/>
      <c r="R34" s="4" t="s">
        <v>54</v>
      </c>
      <c r="W34" s="2">
        <f>500*10000</f>
        <v>5000000</v>
      </c>
    </row>
    <row r="35" spans="1:23">
      <c r="A35" s="4" t="s">
        <v>280</v>
      </c>
      <c r="H35" s="4" t="s">
        <v>280</v>
      </c>
      <c r="P35" s="4" t="s">
        <v>280</v>
      </c>
    </row>
    <row r="36" spans="1:23">
      <c r="A36" s="3" t="s">
        <v>56</v>
      </c>
      <c r="E36" s="10">
        <f>500*10000</f>
        <v>5000000</v>
      </c>
      <c r="H36" s="3" t="s">
        <v>10</v>
      </c>
      <c r="M36" s="1">
        <f>M32</f>
        <v>7500000</v>
      </c>
      <c r="Q36" s="4" t="s">
        <v>342</v>
      </c>
      <c r="V36" s="10">
        <f>V32</f>
        <v>4000000</v>
      </c>
    </row>
    <row r="37" spans="1:23">
      <c r="B37" s="3" t="s">
        <v>29</v>
      </c>
      <c r="F37" s="1">
        <f>E36</f>
        <v>5000000</v>
      </c>
      <c r="H37" s="3" t="s">
        <v>90</v>
      </c>
      <c r="N37" s="1">
        <f>M36</f>
        <v>7500000</v>
      </c>
      <c r="Q37" s="31"/>
      <c r="R37" s="4" t="s">
        <v>17</v>
      </c>
      <c r="W37" s="10">
        <f>+V32</f>
        <v>4000000</v>
      </c>
    </row>
    <row r="38" spans="1:23">
      <c r="A38" s="11" t="s">
        <v>203</v>
      </c>
      <c r="B38" s="3"/>
      <c r="F38" s="1"/>
      <c r="H38" s="11" t="s">
        <v>279</v>
      </c>
      <c r="N38" s="1"/>
      <c r="P38" s="11" t="s">
        <v>296</v>
      </c>
      <c r="Q38" s="31"/>
    </row>
    <row r="39" spans="1:23">
      <c r="A39" s="11" t="s">
        <v>204</v>
      </c>
      <c r="B39" s="3"/>
      <c r="F39" s="1"/>
      <c r="H39" s="11" t="s">
        <v>204</v>
      </c>
      <c r="N39" s="1"/>
      <c r="P39" s="11" t="s">
        <v>204</v>
      </c>
      <c r="Q39" s="31"/>
    </row>
    <row r="40" spans="1:23">
      <c r="A40" s="8" t="s">
        <v>94</v>
      </c>
      <c r="F40" s="1"/>
      <c r="H40" s="8"/>
      <c r="I40" s="8" t="s">
        <v>94</v>
      </c>
      <c r="N40" s="1"/>
      <c r="P40" s="3"/>
      <c r="Q40" s="28" t="s">
        <v>94</v>
      </c>
      <c r="R40" s="3"/>
      <c r="S40" s="3"/>
      <c r="T40" s="3"/>
    </row>
    <row r="41" spans="1:23">
      <c r="A41" s="4" t="s">
        <v>95</v>
      </c>
      <c r="B41" s="4" t="s">
        <v>1</v>
      </c>
      <c r="C41" s="10">
        <v>5000000</v>
      </c>
      <c r="D41" s="4" t="s">
        <v>5</v>
      </c>
      <c r="F41" s="1"/>
      <c r="I41" s="4" t="s">
        <v>95</v>
      </c>
      <c r="J41" s="4" t="s">
        <v>1</v>
      </c>
      <c r="K41" s="10">
        <v>5000000</v>
      </c>
      <c r="L41" s="4" t="s">
        <v>5</v>
      </c>
      <c r="M41" s="1"/>
      <c r="N41" s="1"/>
      <c r="P41" s="3"/>
      <c r="Q41" s="3" t="s">
        <v>95</v>
      </c>
      <c r="R41" s="26" t="s">
        <v>1</v>
      </c>
      <c r="S41" s="27">
        <v>5000000</v>
      </c>
      <c r="T41" s="3" t="s">
        <v>5</v>
      </c>
    </row>
    <row r="42" spans="1:23">
      <c r="A42" s="4" t="s">
        <v>200</v>
      </c>
      <c r="B42" s="4" t="s">
        <v>1</v>
      </c>
      <c r="C42" s="10">
        <f>+F33</f>
        <v>5000000</v>
      </c>
      <c r="D42" s="4" t="s">
        <v>5</v>
      </c>
      <c r="F42" s="1"/>
      <c r="I42" s="4" t="s">
        <v>96</v>
      </c>
      <c r="J42" s="4" t="s">
        <v>1</v>
      </c>
      <c r="K42" s="10">
        <f>+N33</f>
        <v>5000000</v>
      </c>
      <c r="L42" s="4" t="s">
        <v>5</v>
      </c>
      <c r="M42" s="1"/>
      <c r="N42" s="1"/>
      <c r="P42" s="3"/>
      <c r="Q42" s="4" t="s">
        <v>96</v>
      </c>
      <c r="R42" s="26" t="s">
        <v>1</v>
      </c>
      <c r="S42" s="27">
        <f>+W34</f>
        <v>5000000</v>
      </c>
      <c r="T42" s="3" t="s">
        <v>5</v>
      </c>
    </row>
    <row r="43" spans="1:23">
      <c r="A43" s="28" t="s">
        <v>70</v>
      </c>
      <c r="B43" s="8" t="s">
        <v>1</v>
      </c>
      <c r="C43" s="13">
        <f>+C41-C42</f>
        <v>0</v>
      </c>
      <c r="D43" s="8" t="s">
        <v>5</v>
      </c>
      <c r="F43" s="1"/>
      <c r="H43" s="12"/>
      <c r="I43" s="28" t="s">
        <v>70</v>
      </c>
      <c r="J43" s="8" t="s">
        <v>1</v>
      </c>
      <c r="K43" s="13">
        <f>+K41-K42</f>
        <v>0</v>
      </c>
      <c r="L43" s="4" t="s">
        <v>5</v>
      </c>
      <c r="M43" s="1"/>
      <c r="N43" s="1"/>
      <c r="P43" s="3"/>
      <c r="Q43" s="28" t="s">
        <v>70</v>
      </c>
      <c r="R43" s="29" t="s">
        <v>1</v>
      </c>
      <c r="S43" s="30">
        <f>+S41-S42</f>
        <v>0</v>
      </c>
      <c r="T43" s="3" t="s">
        <v>5</v>
      </c>
    </row>
    <row r="44" spans="1:23" ht="7.5" customHeight="1">
      <c r="A44" s="12"/>
      <c r="B44" s="8"/>
      <c r="C44" s="13"/>
      <c r="D44" s="8"/>
      <c r="F44" s="1"/>
      <c r="H44" s="12"/>
      <c r="I44" s="12"/>
      <c r="J44" s="8"/>
      <c r="K44" s="13"/>
      <c r="M44" s="1"/>
      <c r="N44" s="1"/>
      <c r="P44" s="3"/>
      <c r="Q44" s="28"/>
      <c r="R44" s="29"/>
      <c r="S44" s="30"/>
      <c r="T44" s="3"/>
    </row>
    <row r="45" spans="1:23">
      <c r="A45" s="8" t="s">
        <v>99</v>
      </c>
      <c r="F45" s="1"/>
      <c r="H45" s="8"/>
      <c r="I45" s="8" t="s">
        <v>99</v>
      </c>
      <c r="M45" s="1"/>
      <c r="N45" s="1"/>
      <c r="P45" s="3"/>
      <c r="Q45" s="28" t="s">
        <v>99</v>
      </c>
      <c r="R45" s="26"/>
      <c r="S45" s="31"/>
      <c r="T45" s="3"/>
    </row>
    <row r="46" spans="1:23">
      <c r="A46" s="4" t="s">
        <v>100</v>
      </c>
      <c r="B46" s="4" t="s">
        <v>1</v>
      </c>
      <c r="C46" s="10">
        <v>5000000</v>
      </c>
      <c r="D46" s="4" t="s">
        <v>5</v>
      </c>
      <c r="F46" s="1"/>
      <c r="I46" s="4" t="s">
        <v>100</v>
      </c>
      <c r="J46" s="4" t="s">
        <v>1</v>
      </c>
      <c r="K46" s="10">
        <v>5000000</v>
      </c>
      <c r="L46" s="4" t="s">
        <v>5</v>
      </c>
      <c r="M46" s="1"/>
      <c r="N46" s="1"/>
      <c r="P46" s="3"/>
      <c r="Q46" s="3" t="s">
        <v>100</v>
      </c>
      <c r="R46" s="4" t="s">
        <v>1</v>
      </c>
      <c r="S46" s="27">
        <v>5000000</v>
      </c>
      <c r="T46" s="3" t="s">
        <v>5</v>
      </c>
    </row>
    <row r="47" spans="1:23">
      <c r="A47" s="3" t="s">
        <v>261</v>
      </c>
      <c r="B47" s="4" t="s">
        <v>1</v>
      </c>
      <c r="C47" s="10"/>
      <c r="D47" s="4" t="s">
        <v>5</v>
      </c>
      <c r="F47" s="1"/>
      <c r="I47" s="3" t="s">
        <v>117</v>
      </c>
      <c r="J47" s="4" t="s">
        <v>1</v>
      </c>
      <c r="K47" s="10">
        <f>+N34</f>
        <v>2500000</v>
      </c>
      <c r="L47" s="4" t="s">
        <v>5</v>
      </c>
      <c r="M47" s="1"/>
      <c r="N47" s="1"/>
      <c r="P47" s="3"/>
      <c r="Q47" s="3" t="s">
        <v>117</v>
      </c>
      <c r="R47" s="4" t="s">
        <v>1</v>
      </c>
      <c r="S47" s="32">
        <f>-V33</f>
        <v>-1000000</v>
      </c>
      <c r="T47" s="3" t="s">
        <v>5</v>
      </c>
    </row>
    <row r="48" spans="1:23">
      <c r="A48" s="8" t="s">
        <v>108</v>
      </c>
      <c r="B48" s="4" t="s">
        <v>1</v>
      </c>
      <c r="C48" s="14">
        <f>+C46+C47</f>
        <v>5000000</v>
      </c>
      <c r="D48" s="8" t="s">
        <v>5</v>
      </c>
      <c r="F48" s="1"/>
      <c r="H48" s="8"/>
      <c r="I48" s="28" t="s">
        <v>108</v>
      </c>
      <c r="J48" s="4" t="s">
        <v>1</v>
      </c>
      <c r="K48" s="14">
        <f>+K46+K47</f>
        <v>7500000</v>
      </c>
      <c r="L48" s="8" t="s">
        <v>5</v>
      </c>
      <c r="M48" s="1"/>
      <c r="N48" s="1"/>
      <c r="P48" s="3"/>
      <c r="Q48" s="28" t="s">
        <v>108</v>
      </c>
      <c r="R48" s="4" t="s">
        <v>1</v>
      </c>
      <c r="S48" s="33">
        <f>+S46+S47</f>
        <v>4000000</v>
      </c>
      <c r="T48" s="28" t="s">
        <v>5</v>
      </c>
    </row>
    <row r="49" spans="1:24" ht="6" customHeight="1">
      <c r="F49" s="1"/>
      <c r="L49" s="8"/>
      <c r="M49" s="1"/>
      <c r="N49" s="1"/>
      <c r="P49" s="3"/>
      <c r="Q49" s="3"/>
      <c r="R49" s="3"/>
      <c r="S49" s="3"/>
      <c r="T49" s="28"/>
    </row>
    <row r="50" spans="1:24">
      <c r="A50" s="8" t="s">
        <v>30</v>
      </c>
      <c r="C50" s="7"/>
      <c r="F50" s="1"/>
      <c r="H50" s="8"/>
      <c r="I50" s="8" t="s">
        <v>30</v>
      </c>
      <c r="K50" s="7"/>
      <c r="M50" s="1"/>
      <c r="N50" s="1"/>
      <c r="P50" s="3"/>
      <c r="Q50" s="8" t="s">
        <v>30</v>
      </c>
      <c r="S50" s="7"/>
    </row>
    <row r="51" spans="1:24">
      <c r="A51" s="3" t="s">
        <v>81</v>
      </c>
      <c r="B51" s="4" t="s">
        <v>1</v>
      </c>
      <c r="C51" s="5">
        <f>+E36</f>
        <v>5000000</v>
      </c>
      <c r="D51" s="4" t="s">
        <v>5</v>
      </c>
      <c r="F51" s="1"/>
      <c r="H51" s="11"/>
      <c r="I51" s="3" t="s">
        <v>81</v>
      </c>
      <c r="J51" s="4" t="s">
        <v>1</v>
      </c>
      <c r="K51" s="5">
        <f>+M36</f>
        <v>7500000</v>
      </c>
      <c r="L51" s="4" t="s">
        <v>5</v>
      </c>
      <c r="M51" s="1"/>
      <c r="N51" s="1"/>
      <c r="P51" s="3"/>
      <c r="Q51" s="3" t="s">
        <v>81</v>
      </c>
      <c r="R51" s="4" t="s">
        <v>1</v>
      </c>
      <c r="S51" s="5">
        <f>+V36</f>
        <v>4000000</v>
      </c>
      <c r="T51" s="4" t="s">
        <v>5</v>
      </c>
    </row>
    <row r="52" spans="1:24" ht="23.25">
      <c r="A52" s="4" t="s">
        <v>256</v>
      </c>
      <c r="B52" s="17"/>
      <c r="C52" s="17"/>
      <c r="D52" s="17"/>
      <c r="E52" s="17"/>
      <c r="F52" s="17"/>
      <c r="H52" s="4" t="s">
        <v>256</v>
      </c>
      <c r="P52" s="4" t="s">
        <v>256</v>
      </c>
      <c r="Q52" s="3"/>
      <c r="X52" s="1"/>
    </row>
    <row r="53" spans="1:24" ht="23.25">
      <c r="A53" s="4" t="s">
        <v>170</v>
      </c>
      <c r="B53" s="17"/>
      <c r="C53" s="17"/>
      <c r="D53" s="17"/>
      <c r="E53" s="17"/>
      <c r="F53" s="17"/>
      <c r="H53" s="4" t="s">
        <v>170</v>
      </c>
      <c r="P53" s="4" t="s">
        <v>170</v>
      </c>
      <c r="Q53" s="3"/>
      <c r="X53" s="1"/>
    </row>
    <row r="54" spans="1:24">
      <c r="A54" s="4" t="s">
        <v>210</v>
      </c>
      <c r="H54" s="4" t="s">
        <v>210</v>
      </c>
      <c r="P54" s="4" t="s">
        <v>210</v>
      </c>
      <c r="Q54" s="3"/>
      <c r="X54" s="1"/>
    </row>
    <row r="55" spans="1:24" s="17" customFormat="1" ht="23.25">
      <c r="A55" s="31" t="s">
        <v>3</v>
      </c>
      <c r="B55" s="4" t="s">
        <v>1</v>
      </c>
      <c r="C55" s="4" t="s">
        <v>2</v>
      </c>
      <c r="D55" s="4"/>
      <c r="E55" s="4"/>
      <c r="F55" s="4"/>
      <c r="H55" s="4"/>
      <c r="I55" s="31" t="s">
        <v>3</v>
      </c>
      <c r="J55" s="4" t="s">
        <v>1</v>
      </c>
      <c r="K55" s="4" t="s">
        <v>2</v>
      </c>
      <c r="L55" s="4"/>
      <c r="P55" s="18"/>
      <c r="Q55" s="31" t="s">
        <v>3</v>
      </c>
      <c r="R55" s="4" t="s">
        <v>1</v>
      </c>
      <c r="S55" s="4" t="s">
        <v>2</v>
      </c>
      <c r="V55" s="50"/>
      <c r="W55" s="50"/>
    </row>
    <row r="56" spans="1:24" s="17" customFormat="1" ht="23.25">
      <c r="A56" s="4"/>
      <c r="B56" s="4" t="s">
        <v>1</v>
      </c>
      <c r="C56" s="4" t="s">
        <v>156</v>
      </c>
      <c r="D56" s="4"/>
      <c r="E56" s="4"/>
      <c r="F56" s="4"/>
      <c r="H56" s="4"/>
      <c r="I56" s="4"/>
      <c r="J56" s="4" t="s">
        <v>1</v>
      </c>
      <c r="K56" s="4" t="s">
        <v>156</v>
      </c>
      <c r="L56" s="4"/>
      <c r="P56" s="18"/>
      <c r="Q56" s="4"/>
      <c r="R56" s="4" t="s">
        <v>1</v>
      </c>
      <c r="S56" s="4" t="s">
        <v>156</v>
      </c>
      <c r="V56" s="50"/>
      <c r="W56" s="50"/>
    </row>
    <row r="57" spans="1:24" s="17" customFormat="1" ht="23.25">
      <c r="A57" s="4"/>
      <c r="B57" s="4" t="s">
        <v>1</v>
      </c>
      <c r="C57" s="9" t="s">
        <v>147</v>
      </c>
      <c r="D57" s="4"/>
      <c r="E57" s="4"/>
      <c r="F57" s="4"/>
      <c r="H57" s="4"/>
      <c r="I57" s="4"/>
      <c r="J57" s="4" t="s">
        <v>1</v>
      </c>
      <c r="K57" s="9" t="s">
        <v>147</v>
      </c>
      <c r="L57" s="4"/>
      <c r="P57" s="18"/>
      <c r="Q57" s="4"/>
      <c r="R57" s="4" t="s">
        <v>1</v>
      </c>
      <c r="S57" s="9" t="s">
        <v>147</v>
      </c>
      <c r="V57" s="50"/>
      <c r="W57" s="50"/>
    </row>
    <row r="58" spans="1:24" s="17" customFormat="1" ht="23.25">
      <c r="A58" s="4"/>
      <c r="B58" s="4" t="s">
        <v>1</v>
      </c>
      <c r="C58" s="4" t="s">
        <v>148</v>
      </c>
      <c r="D58" s="4"/>
      <c r="E58" s="4"/>
      <c r="F58" s="4"/>
      <c r="H58" s="4"/>
      <c r="I58" s="4"/>
      <c r="J58" s="4" t="s">
        <v>1</v>
      </c>
      <c r="K58" s="4" t="s">
        <v>148</v>
      </c>
      <c r="L58" s="4"/>
      <c r="P58" s="18"/>
      <c r="Q58" s="4"/>
      <c r="R58" s="4" t="s">
        <v>1</v>
      </c>
      <c r="S58" s="4" t="s">
        <v>148</v>
      </c>
      <c r="V58" s="50"/>
      <c r="W58" s="50"/>
    </row>
    <row r="59" spans="1:24" s="17" customFormat="1" ht="23.25">
      <c r="A59" s="4" t="s">
        <v>191</v>
      </c>
      <c r="B59" s="4"/>
      <c r="C59" s="4"/>
      <c r="D59" s="4"/>
      <c r="E59" s="4"/>
      <c r="F59" s="4"/>
      <c r="H59" s="4" t="s">
        <v>191</v>
      </c>
      <c r="I59" s="4"/>
      <c r="J59" s="4"/>
      <c r="K59" s="4"/>
      <c r="L59" s="4"/>
      <c r="P59" s="18"/>
      <c r="Q59" s="4"/>
      <c r="R59" s="4"/>
      <c r="S59" s="4"/>
      <c r="V59" s="50"/>
      <c r="W59" s="50"/>
    </row>
    <row r="60" spans="1:24">
      <c r="A60" s="3" t="s">
        <v>82</v>
      </c>
      <c r="B60" s="3"/>
      <c r="C60" s="3"/>
      <c r="E60" s="10">
        <v>5000000</v>
      </c>
      <c r="H60" s="3" t="s">
        <v>160</v>
      </c>
      <c r="M60" s="10">
        <v>5000000</v>
      </c>
      <c r="P60" s="3" t="s">
        <v>162</v>
      </c>
      <c r="U60" s="10"/>
      <c r="V60" s="10">
        <v>5000000</v>
      </c>
    </row>
    <row r="61" spans="1:24">
      <c r="A61" s="3" t="s">
        <v>83</v>
      </c>
      <c r="B61" s="3"/>
      <c r="C61" s="3"/>
      <c r="F61" s="10">
        <v>5000000</v>
      </c>
      <c r="H61" s="3" t="s">
        <v>161</v>
      </c>
      <c r="N61" s="10">
        <v>5000000</v>
      </c>
      <c r="P61" s="3" t="s">
        <v>163</v>
      </c>
      <c r="W61" s="10">
        <f>+V60</f>
        <v>5000000</v>
      </c>
      <c r="X61" s="10"/>
    </row>
    <row r="62" spans="1:24">
      <c r="B62" s="3"/>
      <c r="F62" s="1"/>
      <c r="H62" s="3"/>
      <c r="N62" s="1"/>
      <c r="Q62" s="31"/>
    </row>
    <row r="63" spans="1:24">
      <c r="A63" s="4" t="s">
        <v>318</v>
      </c>
      <c r="H63" s="4" t="s">
        <v>343</v>
      </c>
      <c r="P63" s="4" t="s">
        <v>329</v>
      </c>
      <c r="W63" s="4"/>
      <c r="X63" s="10">
        <f>W62</f>
        <v>0</v>
      </c>
    </row>
    <row r="64" spans="1:24">
      <c r="A64" s="20" t="s">
        <v>195</v>
      </c>
      <c r="H64" s="20" t="s">
        <v>195</v>
      </c>
      <c r="P64" s="20" t="s">
        <v>195</v>
      </c>
      <c r="V64" s="4"/>
      <c r="W64" s="4"/>
    </row>
    <row r="65" spans="1:24">
      <c r="A65" s="4" t="s">
        <v>196</v>
      </c>
      <c r="H65" s="4" t="s">
        <v>196</v>
      </c>
      <c r="P65" s="4" t="s">
        <v>196</v>
      </c>
      <c r="V65" s="4"/>
      <c r="W65" s="4"/>
    </row>
    <row r="66" spans="1:24">
      <c r="A66" s="45" t="s">
        <v>245</v>
      </c>
      <c r="H66" s="45" t="s">
        <v>135</v>
      </c>
      <c r="P66" s="45" t="s">
        <v>135</v>
      </c>
    </row>
    <row r="67" spans="1:24">
      <c r="A67" s="20" t="s">
        <v>176</v>
      </c>
      <c r="B67" s="4" t="s">
        <v>1</v>
      </c>
      <c r="C67" s="10">
        <f>200*10000</f>
        <v>2000000</v>
      </c>
      <c r="D67" s="4" t="s">
        <v>5</v>
      </c>
      <c r="H67" s="20"/>
      <c r="I67" s="20" t="s">
        <v>130</v>
      </c>
      <c r="J67" s="4" t="s">
        <v>1</v>
      </c>
      <c r="K67" s="10">
        <f>200*10000</f>
        <v>2000000</v>
      </c>
      <c r="L67" s="4" t="s">
        <v>5</v>
      </c>
      <c r="P67" s="20"/>
      <c r="Q67" s="20" t="s">
        <v>130</v>
      </c>
      <c r="R67" s="4" t="s">
        <v>1</v>
      </c>
      <c r="S67" s="10">
        <f>200*10000</f>
        <v>2000000</v>
      </c>
      <c r="T67" s="4" t="s">
        <v>5</v>
      </c>
    </row>
    <row r="68" spans="1:24">
      <c r="A68" s="20" t="s">
        <v>128</v>
      </c>
      <c r="B68" s="4" t="s">
        <v>1</v>
      </c>
      <c r="C68" s="10">
        <f>200*10000</f>
        <v>2000000</v>
      </c>
      <c r="D68" s="4" t="s">
        <v>5</v>
      </c>
      <c r="H68" s="20"/>
      <c r="I68" s="20" t="s">
        <v>129</v>
      </c>
      <c r="J68" s="4" t="s">
        <v>1</v>
      </c>
      <c r="K68" s="10">
        <f>200*15000</f>
        <v>3000000</v>
      </c>
      <c r="L68" s="4" t="s">
        <v>5</v>
      </c>
      <c r="P68" s="20"/>
      <c r="Q68" s="20" t="s">
        <v>132</v>
      </c>
      <c r="R68" s="4" t="s">
        <v>1</v>
      </c>
      <c r="S68" s="10">
        <f>200*8000</f>
        <v>1600000</v>
      </c>
      <c r="T68" s="4" t="s">
        <v>5</v>
      </c>
    </row>
    <row r="69" spans="1:24">
      <c r="A69" s="45" t="s">
        <v>105</v>
      </c>
      <c r="B69" s="4" t="s">
        <v>1</v>
      </c>
      <c r="C69" s="10">
        <f>+C67-C68</f>
        <v>0</v>
      </c>
      <c r="D69" s="4" t="s">
        <v>5</v>
      </c>
      <c r="H69" s="45" t="s">
        <v>104</v>
      </c>
      <c r="J69" s="4" t="s">
        <v>1</v>
      </c>
      <c r="K69" s="10">
        <f>+K68-K67</f>
        <v>1000000</v>
      </c>
      <c r="L69" s="4" t="s">
        <v>5</v>
      </c>
      <c r="P69" s="46" t="s">
        <v>104</v>
      </c>
      <c r="Q69" s="47"/>
      <c r="R69" s="47" t="s">
        <v>1</v>
      </c>
      <c r="S69" s="44">
        <f>+S68-S67</f>
        <v>-400000</v>
      </c>
      <c r="T69" s="47" t="s">
        <v>5</v>
      </c>
    </row>
    <row r="70" spans="1:24">
      <c r="A70" s="21" t="s">
        <v>206</v>
      </c>
      <c r="H70" s="21" t="s">
        <v>224</v>
      </c>
      <c r="K70" s="10"/>
      <c r="P70" s="4" t="s">
        <v>178</v>
      </c>
    </row>
    <row r="71" spans="1:24">
      <c r="A71" s="4" t="s">
        <v>193</v>
      </c>
      <c r="H71" s="4" t="s">
        <v>244</v>
      </c>
    </row>
    <row r="72" spans="1:24">
      <c r="A72" s="3" t="s">
        <v>319</v>
      </c>
      <c r="E72" s="1">
        <f>200*10000</f>
        <v>2000000</v>
      </c>
      <c r="H72" s="3" t="s">
        <v>330</v>
      </c>
      <c r="M72" s="10">
        <f>200*15000</f>
        <v>3000000</v>
      </c>
      <c r="Q72" s="4" t="s">
        <v>41</v>
      </c>
      <c r="V72" s="10">
        <f>200*8000</f>
        <v>1600000</v>
      </c>
    </row>
    <row r="73" spans="1:24">
      <c r="A73" s="41" t="s">
        <v>175</v>
      </c>
      <c r="E73" s="35"/>
      <c r="F73" s="1">
        <f>+E72</f>
        <v>2000000</v>
      </c>
      <c r="I73" s="41" t="s">
        <v>332</v>
      </c>
      <c r="M73" s="35"/>
      <c r="N73" s="2">
        <f>200*10000</f>
        <v>2000000</v>
      </c>
      <c r="Q73" s="42" t="s">
        <v>67</v>
      </c>
      <c r="V73" s="2">
        <f>+W74-V72</f>
        <v>400000</v>
      </c>
    </row>
    <row r="74" spans="1:24">
      <c r="A74" s="3"/>
      <c r="E74" s="35"/>
      <c r="F74" s="1"/>
      <c r="G74" s="43"/>
      <c r="I74" s="3" t="s">
        <v>64</v>
      </c>
      <c r="N74" s="10">
        <f>+M72-N73</f>
        <v>1000000</v>
      </c>
      <c r="R74" s="42" t="s">
        <v>66</v>
      </c>
      <c r="T74" s="22"/>
      <c r="U74" s="22"/>
      <c r="W74" s="2">
        <f>200*10000</f>
        <v>2000000</v>
      </c>
    </row>
    <row r="75" spans="1:24">
      <c r="A75" s="4" t="s">
        <v>207</v>
      </c>
      <c r="H75" s="4" t="s">
        <v>207</v>
      </c>
      <c r="P75" s="4" t="s">
        <v>179</v>
      </c>
      <c r="Q75" s="31"/>
    </row>
    <row r="76" spans="1:24">
      <c r="A76" s="3" t="s">
        <v>89</v>
      </c>
      <c r="E76" s="10">
        <f>200*10000</f>
        <v>2000000</v>
      </c>
      <c r="H76" s="3" t="s">
        <v>331</v>
      </c>
      <c r="M76" s="1">
        <v>3000000</v>
      </c>
      <c r="Q76" s="4" t="s">
        <v>42</v>
      </c>
      <c r="V76" s="10">
        <f>+W77</f>
        <v>1600000</v>
      </c>
    </row>
    <row r="77" spans="1:24">
      <c r="A77" s="3" t="s">
        <v>61</v>
      </c>
      <c r="B77" s="3"/>
      <c r="F77" s="1">
        <f>E76</f>
        <v>2000000</v>
      </c>
      <c r="H77" s="3" t="s">
        <v>90</v>
      </c>
      <c r="M77" s="1"/>
      <c r="N77" s="1">
        <v>3000000</v>
      </c>
      <c r="R77" s="4" t="s">
        <v>17</v>
      </c>
      <c r="W77" s="10">
        <f>+V72</f>
        <v>1600000</v>
      </c>
    </row>
    <row r="78" spans="1:24">
      <c r="A78" s="11" t="s">
        <v>327</v>
      </c>
      <c r="F78" s="1"/>
      <c r="H78" s="11" t="s">
        <v>333</v>
      </c>
      <c r="M78" s="1"/>
      <c r="N78" s="1"/>
      <c r="Q78" s="4" t="s">
        <v>164</v>
      </c>
      <c r="V78" s="4"/>
      <c r="W78" s="1"/>
      <c r="X78" s="1">
        <f>W77</f>
        <v>1600000</v>
      </c>
    </row>
    <row r="79" spans="1:24">
      <c r="A79" s="11" t="s">
        <v>321</v>
      </c>
      <c r="F79" s="1"/>
      <c r="H79" s="11" t="s">
        <v>321</v>
      </c>
      <c r="P79" s="11" t="s">
        <v>344</v>
      </c>
      <c r="V79" s="4"/>
      <c r="W79" s="1"/>
      <c r="X79" s="1"/>
    </row>
    <row r="80" spans="1:24">
      <c r="A80" s="8" t="s">
        <v>94</v>
      </c>
      <c r="F80" s="1"/>
      <c r="H80" s="3"/>
      <c r="I80" s="28" t="s">
        <v>94</v>
      </c>
      <c r="M80" s="1"/>
      <c r="N80" s="1"/>
      <c r="P80" s="11" t="s">
        <v>321</v>
      </c>
    </row>
    <row r="81" spans="1:23">
      <c r="A81" s="3" t="s">
        <v>152</v>
      </c>
      <c r="B81" s="4" t="s">
        <v>1</v>
      </c>
      <c r="C81" s="10">
        <f>+E60</f>
        <v>5000000</v>
      </c>
      <c r="D81" s="4" t="s">
        <v>5</v>
      </c>
      <c r="F81" s="1"/>
      <c r="H81" s="3"/>
      <c r="I81" s="3" t="s">
        <v>152</v>
      </c>
      <c r="J81" s="4" t="s">
        <v>1</v>
      </c>
      <c r="K81" s="10">
        <v>5000000</v>
      </c>
      <c r="L81" s="4" t="s">
        <v>5</v>
      </c>
      <c r="M81" s="1"/>
      <c r="N81" s="1"/>
      <c r="P81" s="3"/>
      <c r="Q81" s="28" t="s">
        <v>94</v>
      </c>
    </row>
    <row r="82" spans="1:23">
      <c r="A82" s="3" t="s">
        <v>200</v>
      </c>
      <c r="B82" s="4" t="s">
        <v>1</v>
      </c>
      <c r="C82" s="10">
        <f>+F73</f>
        <v>2000000</v>
      </c>
      <c r="D82" s="4" t="s">
        <v>5</v>
      </c>
      <c r="F82" s="1"/>
      <c r="H82" s="3"/>
      <c r="I82" s="3" t="s">
        <v>97</v>
      </c>
      <c r="J82" s="4" t="s">
        <v>1</v>
      </c>
      <c r="K82" s="10">
        <f>+N73</f>
        <v>2000000</v>
      </c>
      <c r="L82" s="4" t="s">
        <v>5</v>
      </c>
      <c r="M82" s="1"/>
      <c r="N82" s="1"/>
      <c r="P82" s="3"/>
      <c r="Q82" s="3" t="s">
        <v>152</v>
      </c>
      <c r="R82" s="4" t="s">
        <v>1</v>
      </c>
      <c r="S82" s="10">
        <v>5000000</v>
      </c>
      <c r="T82" s="4" t="s">
        <v>5</v>
      </c>
    </row>
    <row r="83" spans="1:23">
      <c r="A83" s="28" t="s">
        <v>71</v>
      </c>
      <c r="B83" s="8" t="s">
        <v>1</v>
      </c>
      <c r="C83" s="13">
        <f>+C81-C82</f>
        <v>3000000</v>
      </c>
      <c r="D83" s="4" t="s">
        <v>5</v>
      </c>
      <c r="F83" s="1"/>
      <c r="H83" s="3"/>
      <c r="I83" s="28" t="s">
        <v>71</v>
      </c>
      <c r="J83" s="8" t="s">
        <v>1</v>
      </c>
      <c r="K83" s="13">
        <f>+K81-K82</f>
        <v>3000000</v>
      </c>
      <c r="L83" s="4" t="s">
        <v>5</v>
      </c>
      <c r="M83" s="1"/>
      <c r="N83" s="1"/>
      <c r="P83" s="3"/>
      <c r="Q83" s="3" t="s">
        <v>97</v>
      </c>
      <c r="R83" s="4" t="s">
        <v>1</v>
      </c>
      <c r="S83" s="10">
        <f>+W74</f>
        <v>2000000</v>
      </c>
      <c r="T83" s="4" t="s">
        <v>5</v>
      </c>
    </row>
    <row r="84" spans="1:23" ht="20.100000000000001" customHeight="1">
      <c r="A84" s="12"/>
      <c r="B84" s="8"/>
      <c r="C84" s="13"/>
      <c r="F84" s="1"/>
      <c r="H84" s="3"/>
      <c r="I84" s="28"/>
      <c r="J84" s="8"/>
      <c r="K84" s="13"/>
      <c r="M84" s="1"/>
      <c r="N84" s="1"/>
      <c r="P84" s="3"/>
      <c r="Q84" s="28" t="s">
        <v>71</v>
      </c>
      <c r="R84" s="8" t="s">
        <v>1</v>
      </c>
      <c r="S84" s="13">
        <f>+S82-S83</f>
        <v>3000000</v>
      </c>
      <c r="T84" s="4" t="s">
        <v>5</v>
      </c>
    </row>
    <row r="85" spans="1:23">
      <c r="A85" s="8" t="s">
        <v>99</v>
      </c>
      <c r="F85" s="1"/>
      <c r="H85" s="3"/>
      <c r="I85" s="28" t="s">
        <v>99</v>
      </c>
      <c r="M85" s="1"/>
      <c r="N85" s="1"/>
      <c r="P85" s="3"/>
      <c r="Q85" s="28"/>
      <c r="R85" s="8"/>
      <c r="S85" s="13"/>
    </row>
    <row r="86" spans="1:23">
      <c r="A86" s="4" t="s">
        <v>153</v>
      </c>
      <c r="B86" s="4" t="s">
        <v>1</v>
      </c>
      <c r="C86" s="10">
        <v>5000000</v>
      </c>
      <c r="D86" s="4" t="s">
        <v>5</v>
      </c>
      <c r="F86" s="1"/>
      <c r="H86" s="3"/>
      <c r="I86" s="4" t="s">
        <v>153</v>
      </c>
      <c r="J86" s="4" t="s">
        <v>1</v>
      </c>
      <c r="K86" s="10">
        <f>+N61</f>
        <v>5000000</v>
      </c>
      <c r="L86" s="4" t="s">
        <v>5</v>
      </c>
      <c r="M86" s="1"/>
      <c r="N86" s="1"/>
      <c r="P86" s="3"/>
      <c r="Q86" s="28" t="s">
        <v>99</v>
      </c>
    </row>
    <row r="87" spans="1:23">
      <c r="A87" s="3" t="s">
        <v>261</v>
      </c>
      <c r="B87" s="4" t="s">
        <v>1</v>
      </c>
      <c r="C87" s="10"/>
      <c r="D87" s="4" t="s">
        <v>5</v>
      </c>
      <c r="F87" s="1"/>
      <c r="H87" s="3"/>
      <c r="I87" s="3" t="s">
        <v>335</v>
      </c>
      <c r="J87" s="4" t="s">
        <v>1</v>
      </c>
      <c r="K87" s="10">
        <f>+N74</f>
        <v>1000000</v>
      </c>
      <c r="L87" s="4" t="s">
        <v>5</v>
      </c>
      <c r="M87" s="1"/>
      <c r="N87" s="1"/>
      <c r="P87" s="3"/>
      <c r="Q87" s="4" t="s">
        <v>153</v>
      </c>
      <c r="R87" s="4" t="s">
        <v>1</v>
      </c>
      <c r="S87" s="10">
        <v>5000000</v>
      </c>
      <c r="T87" s="4" t="s">
        <v>5</v>
      </c>
    </row>
    <row r="88" spans="1:23">
      <c r="A88" s="8" t="s">
        <v>262</v>
      </c>
      <c r="B88" s="4" t="s">
        <v>1</v>
      </c>
      <c r="C88" s="14">
        <f>+C86+C87</f>
        <v>5000000</v>
      </c>
      <c r="D88" s="8" t="s">
        <v>5</v>
      </c>
      <c r="F88" s="1"/>
      <c r="H88" s="3"/>
      <c r="I88" s="28" t="s">
        <v>108</v>
      </c>
      <c r="J88" s="4" t="s">
        <v>1</v>
      </c>
      <c r="K88" s="14">
        <f>+K86+K87</f>
        <v>6000000</v>
      </c>
      <c r="L88" s="8" t="s">
        <v>5</v>
      </c>
      <c r="M88" s="1"/>
      <c r="N88" s="1"/>
      <c r="P88" s="3"/>
      <c r="Q88" s="3" t="s">
        <v>346</v>
      </c>
      <c r="R88" s="4" t="s">
        <v>1</v>
      </c>
      <c r="S88" s="32">
        <f>-V73</f>
        <v>-400000</v>
      </c>
      <c r="T88" s="4" t="s">
        <v>5</v>
      </c>
    </row>
    <row r="89" spans="1:23" ht="17.100000000000001" customHeight="1">
      <c r="D89" s="8"/>
      <c r="F89" s="1"/>
      <c r="H89" s="3"/>
      <c r="I89" s="3"/>
      <c r="L89" s="8"/>
      <c r="M89" s="1"/>
      <c r="N89" s="1"/>
      <c r="P89" s="3"/>
      <c r="Q89" s="28" t="s">
        <v>108</v>
      </c>
      <c r="R89" s="4" t="s">
        <v>1</v>
      </c>
      <c r="S89" s="14">
        <f>+S87+S88</f>
        <v>4600000</v>
      </c>
      <c r="T89" s="8" t="s">
        <v>5</v>
      </c>
    </row>
    <row r="90" spans="1:23">
      <c r="A90" s="8" t="s">
        <v>30</v>
      </c>
      <c r="C90" s="7"/>
      <c r="D90" s="8"/>
      <c r="F90" s="1"/>
      <c r="H90" s="3"/>
      <c r="I90" s="8" t="s">
        <v>30</v>
      </c>
      <c r="K90" s="7"/>
      <c r="L90" s="8"/>
      <c r="M90" s="1"/>
      <c r="N90" s="1"/>
      <c r="P90" s="3"/>
      <c r="Q90" s="3"/>
      <c r="T90" s="8"/>
    </row>
    <row r="91" spans="1:23">
      <c r="A91" s="3" t="s">
        <v>86</v>
      </c>
      <c r="B91" s="4" t="s">
        <v>1</v>
      </c>
      <c r="C91" s="5">
        <f>+E76</f>
        <v>2000000</v>
      </c>
      <c r="D91" s="4" t="s">
        <v>5</v>
      </c>
      <c r="F91" s="1"/>
      <c r="H91" s="3"/>
      <c r="I91" s="3" t="s">
        <v>86</v>
      </c>
      <c r="J91" s="4" t="s">
        <v>1</v>
      </c>
      <c r="K91" s="5">
        <f>+M76</f>
        <v>3000000</v>
      </c>
      <c r="L91" s="4" t="s">
        <v>5</v>
      </c>
      <c r="M91" s="1"/>
      <c r="N91" s="1"/>
      <c r="P91" s="3"/>
      <c r="Q91" s="8" t="s">
        <v>30</v>
      </c>
      <c r="S91" s="7"/>
      <c r="T91" s="8"/>
    </row>
    <row r="92" spans="1:23">
      <c r="B92" s="3"/>
      <c r="F92" s="1"/>
      <c r="I92" s="3"/>
      <c r="M92" s="1"/>
      <c r="P92" s="3"/>
      <c r="Q92" s="3" t="s">
        <v>86</v>
      </c>
      <c r="R92" s="4" t="s">
        <v>1</v>
      </c>
      <c r="S92" s="5">
        <f>+V76</f>
        <v>1600000</v>
      </c>
      <c r="T92" s="4" t="s">
        <v>5</v>
      </c>
      <c r="U92" s="1"/>
    </row>
    <row r="93" spans="1:23" s="52" customFormat="1">
      <c r="A93" s="6"/>
      <c r="B93" s="11"/>
      <c r="C93" s="11"/>
      <c r="D93" s="11"/>
      <c r="F93" s="53"/>
      <c r="H93" s="6"/>
      <c r="I93" s="6"/>
      <c r="J93" s="11"/>
      <c r="K93" s="11"/>
      <c r="L93" s="11"/>
      <c r="M93" s="53"/>
      <c r="P93" s="6"/>
      <c r="Q93" s="6"/>
      <c r="R93" s="11"/>
      <c r="S93" s="11"/>
      <c r="T93" s="11"/>
      <c r="U93" s="53"/>
      <c r="V93" s="54"/>
      <c r="W93" s="54"/>
    </row>
    <row r="94" spans="1:23">
      <c r="A94" s="4" t="s">
        <v>154</v>
      </c>
      <c r="H94" s="4" t="s">
        <v>154</v>
      </c>
      <c r="P94" s="4" t="s">
        <v>154</v>
      </c>
      <c r="V94" s="4"/>
      <c r="W94" s="4"/>
    </row>
    <row r="95" spans="1:23">
      <c r="A95" s="11" t="s">
        <v>320</v>
      </c>
      <c r="H95" s="11" t="s">
        <v>334</v>
      </c>
      <c r="P95" s="11" t="s">
        <v>345</v>
      </c>
      <c r="V95" s="4"/>
      <c r="W95" s="4"/>
    </row>
    <row r="96" spans="1:23">
      <c r="A96" s="11" t="s">
        <v>321</v>
      </c>
      <c r="H96" s="11" t="s">
        <v>321</v>
      </c>
      <c r="P96" s="11" t="s">
        <v>321</v>
      </c>
      <c r="V96" s="4"/>
      <c r="W96" s="4"/>
    </row>
    <row r="97" spans="1:23" ht="7.5" customHeight="1">
      <c r="A97" s="28"/>
      <c r="B97" s="8"/>
      <c r="C97" s="8"/>
      <c r="D97" s="8"/>
      <c r="F97" s="1"/>
      <c r="I97" s="28"/>
      <c r="J97" s="8"/>
      <c r="K97" s="8"/>
      <c r="L97" s="8"/>
      <c r="M97" s="1"/>
      <c r="Q97" s="28"/>
      <c r="R97" s="8"/>
      <c r="S97" s="8"/>
      <c r="T97" s="8"/>
      <c r="U97" s="1"/>
    </row>
    <row r="98" spans="1:23">
      <c r="A98" s="8" t="s">
        <v>94</v>
      </c>
      <c r="F98" s="1"/>
      <c r="I98" s="8" t="s">
        <v>94</v>
      </c>
      <c r="M98" s="1"/>
      <c r="Q98" s="8" t="s">
        <v>94</v>
      </c>
      <c r="U98" s="1"/>
    </row>
    <row r="99" spans="1:23">
      <c r="A99" s="4" t="s">
        <v>95</v>
      </c>
      <c r="B99" s="4" t="s">
        <v>1</v>
      </c>
      <c r="C99" s="10">
        <f>+C81+C41</f>
        <v>10000000</v>
      </c>
      <c r="D99" s="4" t="s">
        <v>5</v>
      </c>
      <c r="F99" s="1"/>
      <c r="I99" s="4" t="s">
        <v>95</v>
      </c>
      <c r="J99" s="4" t="s">
        <v>1</v>
      </c>
      <c r="K99" s="10">
        <v>10000000</v>
      </c>
      <c r="L99" s="4" t="s">
        <v>5</v>
      </c>
      <c r="M99" s="1"/>
      <c r="Q99" s="4" t="s">
        <v>95</v>
      </c>
      <c r="R99" s="4" t="s">
        <v>1</v>
      </c>
      <c r="S99" s="10">
        <v>10000000</v>
      </c>
      <c r="T99" s="4" t="s">
        <v>5</v>
      </c>
      <c r="U99" s="1"/>
    </row>
    <row r="100" spans="1:23">
      <c r="A100" s="4" t="s">
        <v>97</v>
      </c>
      <c r="B100" s="4" t="s">
        <v>1</v>
      </c>
      <c r="C100" s="10">
        <f>+C42+C82</f>
        <v>7000000</v>
      </c>
      <c r="D100" s="4" t="s">
        <v>5</v>
      </c>
      <c r="F100" s="1"/>
      <c r="I100" s="4" t="s">
        <v>97</v>
      </c>
      <c r="J100" s="4" t="s">
        <v>1</v>
      </c>
      <c r="K100" s="10">
        <f>+K42+K82</f>
        <v>7000000</v>
      </c>
      <c r="L100" s="4" t="s">
        <v>5</v>
      </c>
      <c r="M100" s="1"/>
      <c r="Q100" s="4" t="s">
        <v>143</v>
      </c>
      <c r="R100" s="4" t="s">
        <v>1</v>
      </c>
      <c r="S100" s="10">
        <f>+S42+S83</f>
        <v>7000000</v>
      </c>
      <c r="T100" s="4" t="s">
        <v>5</v>
      </c>
      <c r="U100" s="1"/>
    </row>
    <row r="101" spans="1:23">
      <c r="A101" s="28" t="s">
        <v>88</v>
      </c>
      <c r="B101" s="8" t="s">
        <v>1</v>
      </c>
      <c r="C101" s="13">
        <f>+C99-C100</f>
        <v>3000000</v>
      </c>
      <c r="D101" s="4" t="s">
        <v>5</v>
      </c>
      <c r="F101" s="1"/>
      <c r="I101" s="28" t="s">
        <v>88</v>
      </c>
      <c r="J101" s="8" t="s">
        <v>1</v>
      </c>
      <c r="K101" s="13">
        <f>+K99-K100</f>
        <v>3000000</v>
      </c>
      <c r="L101" s="4" t="s">
        <v>5</v>
      </c>
      <c r="M101" s="1"/>
      <c r="Q101" s="28" t="s">
        <v>88</v>
      </c>
      <c r="R101" s="8" t="s">
        <v>1</v>
      </c>
      <c r="S101" s="13">
        <f>+S99-S100</f>
        <v>3000000</v>
      </c>
      <c r="T101" s="4" t="s">
        <v>5</v>
      </c>
      <c r="U101" s="1"/>
    </row>
    <row r="102" spans="1:23">
      <c r="A102" s="8" t="s">
        <v>99</v>
      </c>
      <c r="F102" s="1"/>
      <c r="I102" s="8" t="s">
        <v>99</v>
      </c>
      <c r="M102" s="1"/>
      <c r="Q102" s="8" t="s">
        <v>99</v>
      </c>
      <c r="U102" s="1"/>
    </row>
    <row r="103" spans="1:23">
      <c r="A103" s="4" t="s">
        <v>100</v>
      </c>
      <c r="B103" s="4" t="s">
        <v>1</v>
      </c>
      <c r="C103" s="10">
        <v>10000000</v>
      </c>
      <c r="D103" s="4" t="s">
        <v>5</v>
      </c>
      <c r="F103" s="1"/>
      <c r="I103" s="4" t="s">
        <v>100</v>
      </c>
      <c r="J103" s="4" t="s">
        <v>1</v>
      </c>
      <c r="K103" s="10">
        <f>+K86+K46</f>
        <v>10000000</v>
      </c>
      <c r="L103" s="4" t="s">
        <v>5</v>
      </c>
      <c r="M103" s="1"/>
      <c r="Q103" s="4" t="s">
        <v>100</v>
      </c>
      <c r="R103" s="4" t="s">
        <v>1</v>
      </c>
      <c r="S103" s="10">
        <v>10000000</v>
      </c>
      <c r="T103" s="4" t="s">
        <v>5</v>
      </c>
      <c r="U103" s="1"/>
    </row>
    <row r="104" spans="1:23">
      <c r="A104" s="4" t="s">
        <v>261</v>
      </c>
      <c r="B104" s="4" t="s">
        <v>1</v>
      </c>
      <c r="C104" s="10">
        <v>0</v>
      </c>
      <c r="D104" s="4" t="s">
        <v>5</v>
      </c>
      <c r="F104" s="1"/>
      <c r="I104" s="4" t="s">
        <v>261</v>
      </c>
      <c r="J104" s="4" t="s">
        <v>1</v>
      </c>
      <c r="K104" s="10">
        <f>+K87+K47</f>
        <v>3500000</v>
      </c>
      <c r="L104" s="4" t="s">
        <v>5</v>
      </c>
      <c r="M104" s="1"/>
      <c r="Q104" s="4" t="s">
        <v>144</v>
      </c>
      <c r="R104" s="4" t="s">
        <v>1</v>
      </c>
      <c r="S104" s="44">
        <f>+S47+S88</f>
        <v>-1400000</v>
      </c>
      <c r="T104" s="4" t="s">
        <v>5</v>
      </c>
      <c r="U104" s="1"/>
    </row>
    <row r="105" spans="1:23">
      <c r="A105" s="8" t="s">
        <v>108</v>
      </c>
      <c r="B105" s="4" t="s">
        <v>1</v>
      </c>
      <c r="C105" s="13">
        <f>SUM(C103:C104)</f>
        <v>10000000</v>
      </c>
      <c r="D105" s="8" t="s">
        <v>5</v>
      </c>
      <c r="F105" s="1"/>
      <c r="I105" s="8" t="s">
        <v>108</v>
      </c>
      <c r="J105" s="4" t="s">
        <v>1</v>
      </c>
      <c r="K105" s="13">
        <f>SUM(K103:K104)</f>
        <v>13500000</v>
      </c>
      <c r="L105" s="8" t="s">
        <v>5</v>
      </c>
      <c r="M105" s="1"/>
      <c r="Q105" s="8" t="s">
        <v>108</v>
      </c>
      <c r="R105" s="4" t="s">
        <v>1</v>
      </c>
      <c r="S105" s="13">
        <f>SUM(S103:S104)</f>
        <v>8600000</v>
      </c>
      <c r="T105" s="8" t="s">
        <v>5</v>
      </c>
      <c r="U105" s="1"/>
    </row>
    <row r="106" spans="1:23">
      <c r="A106" s="8" t="s">
        <v>30</v>
      </c>
      <c r="C106" s="7"/>
      <c r="D106" s="48"/>
      <c r="E106" s="49"/>
      <c r="F106" s="1"/>
      <c r="I106" s="8" t="s">
        <v>30</v>
      </c>
      <c r="K106" s="7"/>
      <c r="L106" s="48"/>
      <c r="M106" s="49"/>
      <c r="Q106" s="8" t="s">
        <v>30</v>
      </c>
      <c r="S106" s="7"/>
      <c r="T106" s="48"/>
      <c r="U106" s="49"/>
    </row>
    <row r="107" spans="1:23" s="8" customFormat="1">
      <c r="A107" s="28" t="s">
        <v>80</v>
      </c>
      <c r="B107" s="8" t="s">
        <v>1</v>
      </c>
      <c r="C107" s="7">
        <f>+C91+C51</f>
        <v>7000000</v>
      </c>
      <c r="D107" s="8" t="s">
        <v>5</v>
      </c>
      <c r="F107" s="49"/>
      <c r="I107" s="28" t="s">
        <v>80</v>
      </c>
      <c r="J107" s="8" t="s">
        <v>1</v>
      </c>
      <c r="K107" s="7">
        <f>+K91+K51</f>
        <v>10500000</v>
      </c>
      <c r="L107" s="8" t="s">
        <v>5</v>
      </c>
      <c r="M107" s="49"/>
      <c r="Q107" s="28" t="s">
        <v>80</v>
      </c>
      <c r="R107" s="8" t="s">
        <v>1</v>
      </c>
      <c r="S107" s="7">
        <f>+S92+S51</f>
        <v>5600000</v>
      </c>
      <c r="T107" s="8" t="s">
        <v>5</v>
      </c>
      <c r="U107" s="49"/>
      <c r="V107" s="13"/>
      <c r="W107" s="13"/>
    </row>
    <row r="108" spans="1:23">
      <c r="A108" s="4" t="s">
        <v>264</v>
      </c>
      <c r="B108" s="3"/>
      <c r="F108" s="1"/>
      <c r="H108" s="4" t="s">
        <v>288</v>
      </c>
      <c r="I108" s="3"/>
      <c r="M108" s="1"/>
      <c r="P108" s="4" t="s">
        <v>300</v>
      </c>
      <c r="Q108" s="3"/>
      <c r="U108" s="1"/>
    </row>
    <row r="109" spans="1:23">
      <c r="A109" s="45" t="s">
        <v>245</v>
      </c>
      <c r="H109" s="45" t="s">
        <v>136</v>
      </c>
      <c r="P109" s="45" t="s">
        <v>136</v>
      </c>
    </row>
    <row r="110" spans="1:23">
      <c r="A110" s="20" t="s">
        <v>169</v>
      </c>
      <c r="B110" s="4" t="s">
        <v>1</v>
      </c>
      <c r="C110" s="10">
        <f>300*10000</f>
        <v>3000000</v>
      </c>
      <c r="D110" s="4" t="s">
        <v>5</v>
      </c>
      <c r="H110" s="20"/>
      <c r="I110" s="20" t="s">
        <v>131</v>
      </c>
      <c r="J110" s="4" t="s">
        <v>1</v>
      </c>
      <c r="K110" s="10">
        <f>300*10000</f>
        <v>3000000</v>
      </c>
      <c r="L110" s="4" t="s">
        <v>5</v>
      </c>
      <c r="P110" s="20"/>
      <c r="Q110" s="20" t="s">
        <v>131</v>
      </c>
      <c r="R110" s="4" t="s">
        <v>1</v>
      </c>
      <c r="S110" s="10">
        <f>300*10000</f>
        <v>3000000</v>
      </c>
      <c r="T110" s="4" t="s">
        <v>5</v>
      </c>
    </row>
    <row r="111" spans="1:23">
      <c r="A111" s="20" t="s">
        <v>120</v>
      </c>
      <c r="B111" s="4" t="s">
        <v>1</v>
      </c>
      <c r="C111" s="10">
        <f>300*10000</f>
        <v>3000000</v>
      </c>
      <c r="D111" s="4" t="s">
        <v>5</v>
      </c>
      <c r="H111" s="20"/>
      <c r="I111" s="20" t="s">
        <v>124</v>
      </c>
      <c r="J111" s="4" t="s">
        <v>1</v>
      </c>
      <c r="K111" s="10">
        <f>300*15000</f>
        <v>4500000</v>
      </c>
      <c r="L111" s="4" t="s">
        <v>5</v>
      </c>
      <c r="P111" s="20"/>
      <c r="Q111" s="20" t="s">
        <v>126</v>
      </c>
      <c r="R111" s="4" t="s">
        <v>1</v>
      </c>
      <c r="S111" s="10">
        <f>300*8000</f>
        <v>2400000</v>
      </c>
      <c r="T111" s="4" t="s">
        <v>5</v>
      </c>
    </row>
    <row r="112" spans="1:23">
      <c r="A112" s="45" t="s">
        <v>105</v>
      </c>
      <c r="B112" s="4" t="s">
        <v>1</v>
      </c>
      <c r="C112" s="10">
        <f>+C111-C110</f>
        <v>0</v>
      </c>
      <c r="D112" s="4" t="s">
        <v>5</v>
      </c>
      <c r="H112" s="45" t="s">
        <v>104</v>
      </c>
      <c r="J112" s="4" t="s">
        <v>1</v>
      </c>
      <c r="K112" s="10">
        <f>+K111-K110</f>
        <v>1500000</v>
      </c>
      <c r="L112" s="4" t="s">
        <v>5</v>
      </c>
      <c r="P112" s="46" t="s">
        <v>104</v>
      </c>
      <c r="Q112" s="47"/>
      <c r="R112" s="47" t="s">
        <v>1</v>
      </c>
      <c r="S112" s="44">
        <f>+S111-S110</f>
        <v>-600000</v>
      </c>
      <c r="T112" s="47" t="s">
        <v>5</v>
      </c>
    </row>
    <row r="113" spans="1:23">
      <c r="A113" s="21" t="s">
        <v>265</v>
      </c>
      <c r="H113" s="21" t="s">
        <v>265</v>
      </c>
      <c r="P113" s="21" t="s">
        <v>265</v>
      </c>
    </row>
    <row r="114" spans="1:23">
      <c r="A114" s="3" t="s">
        <v>269</v>
      </c>
      <c r="E114" s="1">
        <f>300*10000</f>
        <v>3000000</v>
      </c>
      <c r="H114" s="3" t="s">
        <v>47</v>
      </c>
      <c r="M114" s="1">
        <f>300*15000</f>
        <v>4500000</v>
      </c>
      <c r="P114" s="3" t="s">
        <v>49</v>
      </c>
      <c r="U114" s="1"/>
      <c r="V114" s="10">
        <v>2400000</v>
      </c>
    </row>
    <row r="115" spans="1:23">
      <c r="A115" s="3"/>
      <c r="B115" s="3" t="s">
        <v>92</v>
      </c>
      <c r="C115" s="22"/>
      <c r="E115" s="35"/>
      <c r="F115" s="1">
        <f>+E114</f>
        <v>3000000</v>
      </c>
      <c r="I115" s="3" t="s">
        <v>46</v>
      </c>
      <c r="J115" s="22"/>
      <c r="L115" s="35"/>
      <c r="M115" s="1"/>
      <c r="N115" s="1">
        <f>+M114-N116</f>
        <v>1500000</v>
      </c>
      <c r="Q115" s="42" t="s">
        <v>93</v>
      </c>
      <c r="R115" s="22"/>
      <c r="T115" s="35"/>
      <c r="U115" s="1"/>
      <c r="V115" s="10">
        <v>600000</v>
      </c>
    </row>
    <row r="116" spans="1:23">
      <c r="B116" s="3"/>
      <c r="F116" s="5"/>
      <c r="I116" s="3" t="s">
        <v>91</v>
      </c>
      <c r="J116" s="22"/>
      <c r="L116" s="35"/>
      <c r="M116" s="1"/>
      <c r="N116" s="1">
        <v>3000000</v>
      </c>
      <c r="Q116" s="3" t="s">
        <v>133</v>
      </c>
      <c r="R116" s="22"/>
      <c r="T116" s="35"/>
      <c r="U116" s="1"/>
      <c r="W116" s="10">
        <v>3000000</v>
      </c>
    </row>
    <row r="117" spans="1:23">
      <c r="A117" s="4" t="s">
        <v>267</v>
      </c>
      <c r="H117" s="4" t="s">
        <v>267</v>
      </c>
      <c r="P117" s="4" t="s">
        <v>267</v>
      </c>
    </row>
    <row r="118" spans="1:23">
      <c r="A118" s="3" t="s">
        <v>268</v>
      </c>
      <c r="E118" s="10">
        <f>E114</f>
        <v>3000000</v>
      </c>
      <c r="G118" s="1"/>
      <c r="H118" s="3" t="s">
        <v>48</v>
      </c>
      <c r="L118" s="10"/>
      <c r="M118" s="1">
        <f>+M114</f>
        <v>4500000</v>
      </c>
      <c r="N118" s="1"/>
      <c r="P118" s="3" t="s">
        <v>62</v>
      </c>
      <c r="T118" s="10"/>
      <c r="U118" s="1"/>
      <c r="V118" s="10">
        <v>2400000</v>
      </c>
    </row>
    <row r="119" spans="1:23">
      <c r="B119" s="3" t="s">
        <v>29</v>
      </c>
      <c r="F119" s="1">
        <f>+E114</f>
        <v>3000000</v>
      </c>
      <c r="I119" s="3" t="s">
        <v>44</v>
      </c>
      <c r="M119" s="1"/>
      <c r="N119" s="1">
        <f>+M114</f>
        <v>4500000</v>
      </c>
      <c r="Q119" s="3" t="s">
        <v>44</v>
      </c>
      <c r="U119" s="1"/>
      <c r="W119" s="10">
        <v>2400000</v>
      </c>
    </row>
    <row r="120" spans="1:23">
      <c r="A120" s="11" t="s">
        <v>325</v>
      </c>
      <c r="B120" s="3"/>
      <c r="F120" s="1"/>
      <c r="H120" s="11" t="s">
        <v>336</v>
      </c>
      <c r="I120" s="3"/>
      <c r="M120" s="1"/>
      <c r="N120" s="1"/>
      <c r="P120" s="11" t="s">
        <v>347</v>
      </c>
      <c r="Q120" s="3"/>
      <c r="U120" s="1"/>
    </row>
    <row r="121" spans="1:23">
      <c r="A121" s="11" t="s">
        <v>341</v>
      </c>
      <c r="B121" s="3"/>
      <c r="F121" s="1"/>
      <c r="H121" s="11" t="s">
        <v>340</v>
      </c>
      <c r="I121" s="3"/>
      <c r="M121" s="1"/>
      <c r="N121" s="1"/>
      <c r="P121" s="11" t="s">
        <v>340</v>
      </c>
      <c r="Q121" s="3"/>
      <c r="U121" s="1"/>
    </row>
    <row r="122" spans="1:23">
      <c r="A122" s="8" t="s">
        <v>94</v>
      </c>
      <c r="F122" s="1"/>
      <c r="H122" s="3"/>
      <c r="I122" s="8" t="s">
        <v>94</v>
      </c>
      <c r="N122" s="1"/>
      <c r="P122" s="3"/>
      <c r="Q122" s="8" t="s">
        <v>94</v>
      </c>
    </row>
    <row r="123" spans="1:23">
      <c r="A123" s="3" t="s">
        <v>177</v>
      </c>
      <c r="B123" s="4" t="s">
        <v>1</v>
      </c>
      <c r="C123" s="10">
        <v>3000000</v>
      </c>
      <c r="D123" s="4" t="s">
        <v>5</v>
      </c>
      <c r="F123" s="1"/>
      <c r="H123" s="3"/>
      <c r="I123" s="3" t="s">
        <v>177</v>
      </c>
      <c r="J123" s="4" t="s">
        <v>1</v>
      </c>
      <c r="K123" s="10">
        <f>+K83</f>
        <v>3000000</v>
      </c>
      <c r="L123" s="4" t="s">
        <v>5</v>
      </c>
      <c r="N123" s="1"/>
      <c r="P123" s="3"/>
      <c r="Q123" s="3" t="s">
        <v>177</v>
      </c>
      <c r="R123" s="4" t="s">
        <v>1</v>
      </c>
      <c r="S123" s="10">
        <f>+S84</f>
        <v>3000000</v>
      </c>
      <c r="T123" s="4" t="s">
        <v>5</v>
      </c>
    </row>
    <row r="124" spans="1:23">
      <c r="A124" s="3" t="s">
        <v>200</v>
      </c>
      <c r="B124" s="4" t="s">
        <v>1</v>
      </c>
      <c r="C124" s="10">
        <f>+F115</f>
        <v>3000000</v>
      </c>
      <c r="D124" s="4" t="s">
        <v>5</v>
      </c>
      <c r="F124" s="1"/>
      <c r="H124" s="3"/>
      <c r="I124" s="3" t="s">
        <v>200</v>
      </c>
      <c r="J124" s="4" t="s">
        <v>1</v>
      </c>
      <c r="K124" s="10">
        <f>+N116</f>
        <v>3000000</v>
      </c>
      <c r="L124" s="4" t="s">
        <v>5</v>
      </c>
      <c r="N124" s="1"/>
      <c r="P124" s="3"/>
      <c r="Q124" s="3" t="s">
        <v>200</v>
      </c>
      <c r="R124" s="4" t="s">
        <v>1</v>
      </c>
      <c r="S124" s="10">
        <f>+W116</f>
        <v>3000000</v>
      </c>
      <c r="T124" s="4" t="s">
        <v>5</v>
      </c>
    </row>
    <row r="125" spans="1:23" s="3" customFormat="1">
      <c r="A125" s="28" t="s">
        <v>270</v>
      </c>
      <c r="B125" s="28" t="s">
        <v>1</v>
      </c>
      <c r="C125" s="39">
        <f>+C123-C124</f>
        <v>0</v>
      </c>
      <c r="D125" s="3" t="s">
        <v>5</v>
      </c>
      <c r="F125" s="37"/>
      <c r="I125" s="28" t="s">
        <v>270</v>
      </c>
      <c r="J125" s="28" t="s">
        <v>1</v>
      </c>
      <c r="K125" s="39">
        <f>+K123-K124</f>
        <v>0</v>
      </c>
      <c r="L125" s="3" t="s">
        <v>5</v>
      </c>
      <c r="N125" s="37"/>
      <c r="Q125" s="28" t="s">
        <v>270</v>
      </c>
      <c r="R125" s="28" t="s">
        <v>1</v>
      </c>
      <c r="S125" s="39">
        <f>+S123-S124</f>
        <v>0</v>
      </c>
      <c r="T125" s="3" t="s">
        <v>5</v>
      </c>
      <c r="V125" s="51"/>
      <c r="W125" s="51"/>
    </row>
    <row r="126" spans="1:23" ht="6.75" customHeight="1">
      <c r="A126" s="12"/>
      <c r="B126" s="8"/>
      <c r="C126" s="13"/>
      <c r="F126" s="1"/>
      <c r="H126" s="3"/>
      <c r="I126" s="12"/>
      <c r="J126" s="8"/>
      <c r="K126" s="13"/>
      <c r="N126" s="1"/>
      <c r="P126" s="3"/>
      <c r="Q126" s="12"/>
      <c r="R126" s="8"/>
      <c r="S126" s="13"/>
    </row>
    <row r="127" spans="1:23">
      <c r="A127" s="8" t="s">
        <v>99</v>
      </c>
      <c r="F127" s="1"/>
      <c r="H127" s="3"/>
      <c r="I127" s="8" t="s">
        <v>99</v>
      </c>
      <c r="N127" s="1"/>
      <c r="P127" s="3"/>
      <c r="Q127" s="8" t="s">
        <v>99</v>
      </c>
    </row>
    <row r="128" spans="1:23">
      <c r="A128" s="4" t="s">
        <v>100</v>
      </c>
      <c r="B128" s="4" t="s">
        <v>1</v>
      </c>
      <c r="C128" s="10">
        <v>0</v>
      </c>
      <c r="D128" s="4" t="s">
        <v>5</v>
      </c>
      <c r="F128" s="1"/>
      <c r="H128" s="3"/>
      <c r="I128" s="4" t="s">
        <v>100</v>
      </c>
      <c r="J128" s="4" t="s">
        <v>1</v>
      </c>
      <c r="K128" s="10">
        <v>0</v>
      </c>
      <c r="L128" s="4" t="s">
        <v>5</v>
      </c>
      <c r="N128" s="1"/>
      <c r="P128" s="3"/>
      <c r="Q128" s="4" t="s">
        <v>100</v>
      </c>
      <c r="R128" s="4" t="s">
        <v>1</v>
      </c>
      <c r="S128" s="10">
        <v>0</v>
      </c>
      <c r="T128" s="4" t="s">
        <v>5</v>
      </c>
    </row>
    <row r="129" spans="1:23">
      <c r="A129" s="3" t="s">
        <v>261</v>
      </c>
      <c r="B129" s="4" t="s">
        <v>1</v>
      </c>
      <c r="C129" s="10">
        <v>0</v>
      </c>
      <c r="D129" s="4" t="s">
        <v>5</v>
      </c>
      <c r="F129" s="1"/>
      <c r="H129" s="3"/>
      <c r="I129" s="3" t="s">
        <v>261</v>
      </c>
      <c r="J129" s="4" t="s">
        <v>1</v>
      </c>
      <c r="K129" s="10">
        <f>+N115</f>
        <v>1500000</v>
      </c>
      <c r="L129" s="4" t="s">
        <v>5</v>
      </c>
      <c r="N129" s="1"/>
      <c r="P129" s="3"/>
      <c r="Q129" s="3" t="s">
        <v>261</v>
      </c>
      <c r="R129" s="4" t="s">
        <v>1</v>
      </c>
      <c r="S129" s="10">
        <f>-V115</f>
        <v>-600000</v>
      </c>
      <c r="T129" s="4" t="s">
        <v>5</v>
      </c>
    </row>
    <row r="130" spans="1:23">
      <c r="A130" s="8" t="s">
        <v>108</v>
      </c>
      <c r="B130" s="4" t="s">
        <v>1</v>
      </c>
      <c r="C130" s="13">
        <f>+C128+C129</f>
        <v>0</v>
      </c>
      <c r="D130" s="8" t="s">
        <v>5</v>
      </c>
      <c r="F130" s="1"/>
      <c r="H130" s="3"/>
      <c r="I130" s="8" t="s">
        <v>108</v>
      </c>
      <c r="J130" s="4" t="s">
        <v>1</v>
      </c>
      <c r="K130" s="14">
        <f>+K128+K129</f>
        <v>1500000</v>
      </c>
      <c r="L130" s="8" t="s">
        <v>5</v>
      </c>
      <c r="N130" s="1"/>
      <c r="P130" s="3"/>
      <c r="Q130" s="8" t="s">
        <v>108</v>
      </c>
      <c r="R130" s="4" t="s">
        <v>1</v>
      </c>
      <c r="S130" s="14">
        <f>+S128+S129</f>
        <v>-600000</v>
      </c>
      <c r="T130" s="8" t="s">
        <v>5</v>
      </c>
    </row>
    <row r="131" spans="1:23" ht="6.75" customHeight="1">
      <c r="D131" s="8"/>
      <c r="F131" s="1"/>
      <c r="H131" s="3"/>
      <c r="L131" s="8"/>
      <c r="N131" s="1"/>
      <c r="P131" s="3"/>
      <c r="T131" s="8"/>
    </row>
    <row r="132" spans="1:23">
      <c r="A132" s="8" t="s">
        <v>30</v>
      </c>
      <c r="C132" s="7"/>
      <c r="D132" s="8"/>
      <c r="F132" s="1"/>
      <c r="H132" s="3"/>
      <c r="I132" s="8" t="s">
        <v>30</v>
      </c>
      <c r="K132" s="7"/>
      <c r="L132" s="8"/>
      <c r="N132" s="1"/>
      <c r="P132" s="3"/>
      <c r="Q132" s="8" t="s">
        <v>30</v>
      </c>
      <c r="S132" s="7"/>
      <c r="T132" s="8"/>
    </row>
    <row r="133" spans="1:23">
      <c r="A133" s="3" t="s">
        <v>87</v>
      </c>
      <c r="B133" s="4" t="s">
        <v>1</v>
      </c>
      <c r="C133" s="5">
        <f>+E118</f>
        <v>3000000</v>
      </c>
      <c r="D133" s="4" t="s">
        <v>5</v>
      </c>
      <c r="F133" s="1"/>
      <c r="H133" s="3"/>
      <c r="I133" s="3" t="s">
        <v>87</v>
      </c>
      <c r="J133" s="4" t="s">
        <v>1</v>
      </c>
      <c r="K133" s="5">
        <f>+M114</f>
        <v>4500000</v>
      </c>
      <c r="L133" s="4" t="s">
        <v>5</v>
      </c>
      <c r="N133" s="1"/>
      <c r="P133" s="3"/>
      <c r="Q133" s="3" t="s">
        <v>87</v>
      </c>
      <c r="R133" s="4" t="s">
        <v>1</v>
      </c>
      <c r="S133" s="5">
        <f>+V118</f>
        <v>2400000</v>
      </c>
      <c r="T133" s="4" t="s">
        <v>5</v>
      </c>
    </row>
    <row r="134" spans="1:23" ht="21.75" customHeight="1">
      <c r="B134" s="3"/>
      <c r="F134" s="1"/>
      <c r="H134" s="3"/>
      <c r="I134" s="3"/>
      <c r="M134" s="1"/>
      <c r="N134" s="1"/>
    </row>
    <row r="135" spans="1:23" hidden="1">
      <c r="A135" s="3" t="s">
        <v>28</v>
      </c>
      <c r="B135" s="4" t="s">
        <v>1</v>
      </c>
      <c r="C135" s="4" t="s">
        <v>25</v>
      </c>
      <c r="F135" s="9"/>
      <c r="I135" s="3" t="s">
        <v>6</v>
      </c>
      <c r="J135" s="4" t="s">
        <v>1</v>
      </c>
      <c r="K135" s="4" t="s">
        <v>13</v>
      </c>
      <c r="Q135" s="3" t="s">
        <v>6</v>
      </c>
      <c r="R135" s="4" t="s">
        <v>1</v>
      </c>
      <c r="S135" s="4" t="s">
        <v>13</v>
      </c>
    </row>
    <row r="136" spans="1:23" hidden="1">
      <c r="A136" s="4" t="s">
        <v>73</v>
      </c>
      <c r="B136" s="4" t="s">
        <v>1</v>
      </c>
      <c r="C136" s="4" t="s">
        <v>26</v>
      </c>
      <c r="D136" s="4" t="s">
        <v>27</v>
      </c>
      <c r="E136" s="22"/>
      <c r="F136" s="9"/>
      <c r="I136" s="4" t="s">
        <v>73</v>
      </c>
      <c r="K136" s="4" t="s">
        <v>26</v>
      </c>
      <c r="L136" s="4" t="s">
        <v>27</v>
      </c>
      <c r="Q136" s="4" t="s">
        <v>73</v>
      </c>
      <c r="S136" s="4" t="s">
        <v>26</v>
      </c>
      <c r="T136" s="4" t="s">
        <v>27</v>
      </c>
    </row>
    <row r="137" spans="1:23" s="8" customFormat="1">
      <c r="A137" s="6" t="s">
        <v>271</v>
      </c>
      <c r="F137" s="40"/>
      <c r="H137" s="6" t="s">
        <v>271</v>
      </c>
      <c r="I137" s="6"/>
      <c r="N137" s="40"/>
      <c r="P137" s="6" t="s">
        <v>271</v>
      </c>
      <c r="Q137" s="6"/>
      <c r="V137" s="13"/>
      <c r="W137" s="13"/>
    </row>
    <row r="138" spans="1:23" s="8" customFormat="1">
      <c r="A138" s="3" t="s">
        <v>326</v>
      </c>
      <c r="F138" s="40"/>
      <c r="H138" s="3" t="s">
        <v>326</v>
      </c>
      <c r="I138" s="3"/>
      <c r="N138" s="40"/>
      <c r="P138" s="3" t="s">
        <v>326</v>
      </c>
      <c r="Q138" s="3"/>
      <c r="V138" s="13"/>
      <c r="W138" s="13"/>
    </row>
    <row r="139" spans="1:23" s="8" customFormat="1">
      <c r="A139" s="3" t="s">
        <v>155</v>
      </c>
      <c r="F139" s="40"/>
      <c r="H139" s="3" t="s">
        <v>155</v>
      </c>
      <c r="I139" s="3"/>
      <c r="N139" s="40"/>
      <c r="P139" s="3" t="s">
        <v>155</v>
      </c>
      <c r="Q139" s="3"/>
      <c r="V139" s="13"/>
      <c r="W139" s="13"/>
    </row>
    <row r="140" spans="1:23">
      <c r="A140" s="8" t="s">
        <v>94</v>
      </c>
      <c r="F140" s="9"/>
      <c r="I140" s="8" t="s">
        <v>94</v>
      </c>
      <c r="Q140" s="8" t="s">
        <v>94</v>
      </c>
      <c r="U140" s="4" t="s">
        <v>4</v>
      </c>
    </row>
    <row r="141" spans="1:23">
      <c r="A141" s="4" t="s">
        <v>146</v>
      </c>
      <c r="B141" s="4" t="s">
        <v>1</v>
      </c>
      <c r="C141" s="10">
        <v>10000000</v>
      </c>
      <c r="D141" s="4" t="s">
        <v>5</v>
      </c>
      <c r="E141" s="4" t="s">
        <v>4</v>
      </c>
      <c r="F141" s="9"/>
      <c r="I141" s="4" t="s">
        <v>146</v>
      </c>
      <c r="J141" s="4" t="s">
        <v>1</v>
      </c>
      <c r="K141" s="10">
        <v>10000000</v>
      </c>
      <c r="L141" s="4" t="s">
        <v>5</v>
      </c>
      <c r="Q141" s="4" t="s">
        <v>146</v>
      </c>
      <c r="R141" s="4" t="s">
        <v>1</v>
      </c>
      <c r="S141" s="10">
        <v>10000000</v>
      </c>
      <c r="T141" s="4" t="s">
        <v>5</v>
      </c>
    </row>
    <row r="142" spans="1:23">
      <c r="A142" s="4" t="s">
        <v>98</v>
      </c>
      <c r="B142" s="4" t="s">
        <v>1</v>
      </c>
      <c r="C142" s="10">
        <f>+F33+F73+F115</f>
        <v>10000000</v>
      </c>
      <c r="D142" s="4" t="s">
        <v>5</v>
      </c>
      <c r="I142" s="4" t="s">
        <v>98</v>
      </c>
      <c r="J142" s="4" t="s">
        <v>1</v>
      </c>
      <c r="K142" s="10">
        <f>+N116+N73+N33</f>
        <v>10000000</v>
      </c>
      <c r="L142" s="4" t="s">
        <v>5</v>
      </c>
      <c r="M142" s="4" t="s">
        <v>4</v>
      </c>
      <c r="Q142" s="4" t="s">
        <v>98</v>
      </c>
      <c r="R142" s="4" t="s">
        <v>1</v>
      </c>
      <c r="S142" s="10">
        <f>+W34+W74+W116</f>
        <v>10000000</v>
      </c>
      <c r="T142" s="4" t="s">
        <v>5</v>
      </c>
    </row>
    <row r="143" spans="1:23">
      <c r="A143" s="28" t="s">
        <v>88</v>
      </c>
      <c r="B143" s="8" t="s">
        <v>1</v>
      </c>
      <c r="C143" s="13">
        <f>+C141-C142</f>
        <v>0</v>
      </c>
      <c r="D143" s="4" t="s">
        <v>5</v>
      </c>
      <c r="I143" s="28" t="s">
        <v>88</v>
      </c>
      <c r="J143" s="4" t="s">
        <v>1</v>
      </c>
      <c r="K143" s="13">
        <f>+K141-K142</f>
        <v>0</v>
      </c>
      <c r="L143" s="8" t="s">
        <v>5</v>
      </c>
      <c r="P143" s="4" t="s">
        <v>7</v>
      </c>
      <c r="Q143" s="28" t="s">
        <v>88</v>
      </c>
      <c r="R143" s="4" t="s">
        <v>1</v>
      </c>
      <c r="S143" s="13">
        <f>+S141-S142</f>
        <v>0</v>
      </c>
      <c r="T143" s="4" t="s">
        <v>5</v>
      </c>
    </row>
    <row r="144" spans="1:23">
      <c r="A144" s="8" t="s">
        <v>99</v>
      </c>
      <c r="I144" s="8" t="s">
        <v>99</v>
      </c>
      <c r="Q144" s="8" t="s">
        <v>99</v>
      </c>
    </row>
    <row r="145" spans="1:23">
      <c r="A145" s="4" t="s">
        <v>100</v>
      </c>
      <c r="B145" s="4" t="s">
        <v>1</v>
      </c>
      <c r="C145" s="10">
        <v>10000000</v>
      </c>
      <c r="D145" s="4" t="s">
        <v>5</v>
      </c>
      <c r="I145" s="4" t="s">
        <v>100</v>
      </c>
      <c r="J145" s="4" t="s">
        <v>1</v>
      </c>
      <c r="K145" s="10">
        <v>10000000</v>
      </c>
      <c r="L145" s="4" t="s">
        <v>5</v>
      </c>
      <c r="Q145" s="4" t="s">
        <v>100</v>
      </c>
      <c r="R145" s="4" t="s">
        <v>1</v>
      </c>
      <c r="S145" s="1">
        <f>+S141</f>
        <v>10000000</v>
      </c>
      <c r="T145" s="4" t="s">
        <v>5</v>
      </c>
    </row>
    <row r="146" spans="1:23">
      <c r="A146" s="4" t="s">
        <v>337</v>
      </c>
      <c r="B146" s="4" t="s">
        <v>1</v>
      </c>
      <c r="C146" s="10">
        <v>0</v>
      </c>
      <c r="D146" s="4" t="s">
        <v>5</v>
      </c>
      <c r="I146" s="4" t="s">
        <v>291</v>
      </c>
      <c r="J146" s="4" t="s">
        <v>1</v>
      </c>
      <c r="K146" s="10">
        <f>+N34+N74+N115</f>
        <v>5000000</v>
      </c>
      <c r="L146" s="4" t="s">
        <v>5</v>
      </c>
      <c r="N146" s="5"/>
      <c r="Q146" s="4" t="s">
        <v>291</v>
      </c>
      <c r="R146" s="4" t="s">
        <v>1</v>
      </c>
      <c r="S146" s="44">
        <f>-V33-V73-V115</f>
        <v>-2000000</v>
      </c>
      <c r="T146" s="4" t="s">
        <v>5</v>
      </c>
    </row>
    <row r="147" spans="1:23">
      <c r="A147" s="8" t="s">
        <v>108</v>
      </c>
      <c r="B147" s="4" t="s">
        <v>1</v>
      </c>
      <c r="C147" s="14">
        <f>+C141</f>
        <v>10000000</v>
      </c>
      <c r="D147" s="8" t="s">
        <v>5</v>
      </c>
      <c r="F147" s="9"/>
      <c r="I147" s="8" t="s">
        <v>108</v>
      </c>
      <c r="J147" s="4" t="s">
        <v>1</v>
      </c>
      <c r="K147" s="5">
        <f>+K145+K146</f>
        <v>15000000</v>
      </c>
      <c r="L147" s="4" t="s">
        <v>5</v>
      </c>
      <c r="N147" s="5"/>
      <c r="Q147" s="8" t="s">
        <v>108</v>
      </c>
      <c r="R147" s="4" t="s">
        <v>1</v>
      </c>
      <c r="S147" s="7">
        <f>+S145+S146</f>
        <v>8000000</v>
      </c>
      <c r="T147" s="4" t="s">
        <v>5</v>
      </c>
    </row>
    <row r="148" spans="1:23">
      <c r="A148" s="8" t="s">
        <v>30</v>
      </c>
      <c r="C148" s="7"/>
      <c r="D148" s="8"/>
      <c r="I148" s="8" t="s">
        <v>30</v>
      </c>
      <c r="K148" s="7"/>
      <c r="L148" s="8"/>
      <c r="Q148" s="8" t="s">
        <v>30</v>
      </c>
      <c r="S148" s="7"/>
      <c r="T148" s="8"/>
    </row>
    <row r="149" spans="1:23" s="8" customFormat="1">
      <c r="A149" s="28" t="s">
        <v>85</v>
      </c>
      <c r="B149" s="8" t="s">
        <v>1</v>
      </c>
      <c r="C149" s="7">
        <v>10000000</v>
      </c>
      <c r="D149" s="8" t="s">
        <v>5</v>
      </c>
      <c r="I149" s="28" t="s">
        <v>85</v>
      </c>
      <c r="J149" s="8" t="s">
        <v>1</v>
      </c>
      <c r="K149" s="7">
        <f>+M36+M76+M118</f>
        <v>15000000</v>
      </c>
      <c r="L149" s="8" t="s">
        <v>5</v>
      </c>
      <c r="Q149" s="28" t="s">
        <v>85</v>
      </c>
      <c r="R149" s="8" t="s">
        <v>1</v>
      </c>
      <c r="S149" s="7">
        <f>+V36+V76+V118</f>
        <v>8000000</v>
      </c>
      <c r="T149" s="8" t="s">
        <v>5</v>
      </c>
      <c r="V149" s="13"/>
      <c r="W149" s="13"/>
    </row>
    <row r="150" spans="1:23" ht="13.5" customHeight="1"/>
    <row r="151" spans="1:23">
      <c r="A151" s="4" t="s">
        <v>338</v>
      </c>
      <c r="B151" s="3"/>
      <c r="F151" s="1"/>
      <c r="H151" s="4" t="s">
        <v>338</v>
      </c>
      <c r="P151" s="4" t="s">
        <v>338</v>
      </c>
      <c r="V151" s="4"/>
      <c r="W151" s="1"/>
    </row>
    <row r="152" spans="1:23">
      <c r="A152" s="4" t="s">
        <v>183</v>
      </c>
      <c r="H152" s="4" t="s">
        <v>339</v>
      </c>
      <c r="P152" s="4" t="s">
        <v>348</v>
      </c>
      <c r="V152" s="4"/>
      <c r="W152" s="4"/>
    </row>
    <row r="153" spans="1:23">
      <c r="A153" s="4" t="s">
        <v>328</v>
      </c>
      <c r="H153" s="4" t="s">
        <v>328</v>
      </c>
      <c r="P153" s="4" t="s">
        <v>328</v>
      </c>
      <c r="V153" s="4"/>
      <c r="W153" s="4"/>
    </row>
    <row r="162" spans="5:15">
      <c r="E162" s="1"/>
      <c r="F162" s="1"/>
      <c r="O162" s="1"/>
    </row>
    <row r="163" spans="5:15">
      <c r="E163" s="1"/>
    </row>
  </sheetData>
  <pageMargins left="0.19685039370078741" right="0.19685039370078741" top="0.19685039370078741" bottom="0.19685039370078741" header="0.19685039370078741" footer="0.19685039370078741"/>
  <pageSetup paperSize="9" scale="66" orientation="portrait" horizontalDpi="1200" verticalDpi="1200" r:id="rId1"/>
  <rowBreaks count="2" manualBreakCount="2">
    <brk id="51" max="16383" man="1"/>
    <brk id="107" max="22" man="1"/>
  </rowBreaks>
  <colBreaks count="2" manualBreakCount="2">
    <brk id="7" max="1048575" man="1"/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เท่าแผน</vt:lpstr>
      <vt:lpstr>สุงกว่าแผน</vt:lpstr>
      <vt:lpstr>ตำกว่าแผน</vt:lpstr>
      <vt:lpstr>ตำกว่าแผน!Print_Area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DATE</cp:lastModifiedBy>
  <cp:lastPrinted>2022-09-27T03:53:11Z</cp:lastPrinted>
  <dcterms:created xsi:type="dcterms:W3CDTF">2022-07-17T06:17:02Z</dcterms:created>
  <dcterms:modified xsi:type="dcterms:W3CDTF">2022-09-27T03:55:17Z</dcterms:modified>
</cp:coreProperties>
</file>