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5" yWindow="82" windowWidth="17606" windowHeight="8002" tabRatio="712" activeTab="1"/>
  </bookViews>
  <sheets>
    <sheet name="ขั้นตอนการใช้แบบฟอร์ม" sheetId="16" r:id="rId1"/>
    <sheet name="กาญจนดิษฐ์" sheetId="18" r:id="rId2"/>
  </sheets>
  <calcPr calcId="124519"/>
</workbook>
</file>

<file path=xl/calcChain.xml><?xml version="1.0" encoding="utf-8"?>
<calcChain xmlns="http://schemas.openxmlformats.org/spreadsheetml/2006/main">
  <c r="F93" i="18"/>
  <c r="D91"/>
  <c r="B38"/>
  <c r="P91"/>
  <c r="B91"/>
  <c r="N67" l="1"/>
  <c r="M67"/>
  <c r="L67"/>
  <c r="K67"/>
  <c r="J67"/>
  <c r="I67"/>
  <c r="H67"/>
  <c r="G67"/>
  <c r="F67"/>
  <c r="E67"/>
  <c r="D67"/>
  <c r="C67"/>
  <c r="B67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3"/>
  <c r="P53" s="1"/>
  <c r="O52"/>
  <c r="P52" s="1"/>
  <c r="O51"/>
  <c r="P51" s="1"/>
  <c r="O50"/>
  <c r="P50" s="1"/>
  <c r="O49"/>
  <c r="P49" s="1"/>
  <c r="N42"/>
  <c r="M42"/>
  <c r="L42"/>
  <c r="K42"/>
  <c r="J42"/>
  <c r="I42"/>
  <c r="H42"/>
  <c r="G42"/>
  <c r="O42"/>
  <c r="N41"/>
  <c r="M41"/>
  <c r="L41"/>
  <c r="K41"/>
  <c r="J41"/>
  <c r="I41"/>
  <c r="H41"/>
  <c r="G41"/>
  <c r="F41"/>
  <c r="E41"/>
  <c r="D41"/>
  <c r="C41"/>
  <c r="B41"/>
  <c r="O40"/>
  <c r="P40" s="1"/>
  <c r="O39"/>
  <c r="P39" s="1"/>
  <c r="O38"/>
  <c r="P38" s="1"/>
  <c r="O37"/>
  <c r="P37" s="1"/>
  <c r="O36"/>
  <c r="P36" s="1"/>
  <c r="O34"/>
  <c r="P34" s="1"/>
  <c r="O33"/>
  <c r="P33" s="1"/>
  <c r="O32"/>
  <c r="P32" s="1"/>
  <c r="P31"/>
  <c r="O31"/>
  <c r="P30"/>
  <c r="O30"/>
  <c r="N27"/>
  <c r="M27"/>
  <c r="L27"/>
  <c r="K27"/>
  <c r="J27"/>
  <c r="I27"/>
  <c r="H27"/>
  <c r="G27"/>
  <c r="F27"/>
  <c r="E27"/>
  <c r="D27"/>
  <c r="C27"/>
  <c r="B27"/>
  <c r="O26"/>
  <c r="P26" s="1"/>
  <c r="O25"/>
  <c r="P25" s="1"/>
  <c r="O24"/>
  <c r="P24" s="1"/>
  <c r="O23"/>
  <c r="P23" s="1"/>
  <c r="O22"/>
  <c r="P22" s="1"/>
  <c r="O20"/>
  <c r="P20" s="1"/>
  <c r="O19"/>
  <c r="P19" s="1"/>
  <c r="O18"/>
  <c r="P18" s="1"/>
  <c r="O17"/>
  <c r="P17" s="1"/>
  <c r="O16"/>
  <c r="P16" s="1"/>
  <c r="N13"/>
  <c r="M13"/>
  <c r="L13"/>
  <c r="K13"/>
  <c r="J13"/>
  <c r="I13"/>
  <c r="H13"/>
  <c r="G13"/>
  <c r="F13"/>
  <c r="E13"/>
  <c r="D13"/>
  <c r="C13"/>
  <c r="B13"/>
  <c r="O12"/>
  <c r="P12" s="1"/>
  <c r="O11"/>
  <c r="P11" s="1"/>
  <c r="O10"/>
  <c r="P10" s="1"/>
  <c r="O9"/>
  <c r="P9" s="1"/>
  <c r="O8"/>
  <c r="P8" s="1"/>
  <c r="O67" l="1"/>
  <c r="O27"/>
  <c r="O13"/>
  <c r="P13" s="1"/>
  <c r="P27"/>
  <c r="B43"/>
  <c r="D43"/>
  <c r="F43"/>
  <c r="H43"/>
  <c r="J43"/>
  <c r="L43"/>
  <c r="N43"/>
  <c r="C43"/>
  <c r="E43"/>
  <c r="G43"/>
  <c r="I43"/>
  <c r="K43"/>
  <c r="M43"/>
  <c r="P42"/>
  <c r="P67"/>
  <c r="O41"/>
  <c r="P41" s="1"/>
  <c r="O43" l="1"/>
  <c r="P43" s="1"/>
  <c r="P92" s="1"/>
  <c r="B93"/>
  <c r="B92"/>
  <c r="O89" l="1"/>
  <c r="E93"/>
  <c r="O84"/>
  <c r="O83"/>
  <c r="O80"/>
  <c r="K93"/>
  <c r="L93"/>
  <c r="D93"/>
  <c r="I93"/>
  <c r="O81"/>
  <c r="O86"/>
  <c r="O77"/>
  <c r="M93"/>
  <c r="O75"/>
  <c r="O78"/>
  <c r="J93"/>
  <c r="O88"/>
  <c r="O87"/>
  <c r="H93"/>
  <c r="G93"/>
  <c r="O74"/>
  <c r="F91"/>
  <c r="F92" s="1"/>
  <c r="I91"/>
  <c r="I92" s="1"/>
  <c r="J91"/>
  <c r="J92"/>
  <c r="M91"/>
  <c r="M92" s="1"/>
  <c r="C93"/>
  <c r="N91"/>
  <c r="N92" s="1"/>
  <c r="E91"/>
  <c r="E92" s="1"/>
  <c r="D92"/>
  <c r="L91"/>
  <c r="L92" s="1"/>
  <c r="K91"/>
  <c r="K92"/>
  <c r="O72"/>
  <c r="C91"/>
  <c r="C92" s="1"/>
  <c r="N93"/>
  <c r="G91"/>
  <c r="G92" s="1"/>
  <c r="H91"/>
  <c r="H92"/>
  <c r="O71"/>
  <c r="O93" s="1"/>
  <c r="P93" s="1"/>
  <c r="O91" l="1"/>
  <c r="O92" s="1"/>
</calcChain>
</file>

<file path=xl/sharedStrings.xml><?xml version="1.0" encoding="utf-8"?>
<sst xmlns="http://schemas.openxmlformats.org/spreadsheetml/2006/main" count="133" uniqueCount="77">
  <si>
    <t>รายการ</t>
  </si>
  <si>
    <t>งบประมาณ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</si>
  <si>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</si>
  <si>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</si>
  <si>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</si>
  <si>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</si>
  <si>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</si>
  <si>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</si>
  <si>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</si>
  <si>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</si>
  <si>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</si>
  <si>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</si>
  <si>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</si>
  <si>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</si>
  <si>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สะสม</t>
  </si>
  <si>
    <t>ผลต่าง</t>
  </si>
  <si>
    <t>งบรายได้-รายจ่าย</t>
  </si>
  <si>
    <t>1. งานบริหาร</t>
  </si>
  <si>
    <t xml:space="preserve">   - แผนงานที่ 1</t>
  </si>
  <si>
    <t xml:space="preserve">   - แผนงานที่ 2</t>
  </si>
  <si>
    <t xml:space="preserve">   - แผนงานที่ 3</t>
  </si>
  <si>
    <t xml:space="preserve">   - แผนงานที่ 4</t>
  </si>
  <si>
    <t xml:space="preserve">   - แผนงานที่ 5</t>
  </si>
  <si>
    <t>2. งานการค้า</t>
  </si>
  <si>
    <t>3. งานการผลิต</t>
  </si>
  <si>
    <t xml:space="preserve">  1.1 อำนวยการ</t>
  </si>
  <si>
    <t xml:space="preserve">  2.1 อำนวยการ</t>
  </si>
  <si>
    <t xml:space="preserve">  3.1 อำนวยการ</t>
  </si>
  <si>
    <t xml:space="preserve">  2.2 ทำการ</t>
  </si>
  <si>
    <t xml:space="preserve">  3.2 ทำการ</t>
  </si>
  <si>
    <t>รวมบริหาร</t>
  </si>
  <si>
    <t>รวมการค้า</t>
  </si>
  <si>
    <t>รวมการผลิต</t>
  </si>
  <si>
    <t>รวมงบรายได้-รายจ่าย</t>
  </si>
  <si>
    <t>งบลงทุน</t>
  </si>
  <si>
    <t>1. ทรัพย์สิน</t>
  </si>
  <si>
    <t>2. อำนวยการ</t>
  </si>
  <si>
    <t>3. ทำการ</t>
  </si>
  <si>
    <t xml:space="preserve">  3.1 ดูแลแปลงเก่า</t>
  </si>
  <si>
    <t xml:space="preserve">  3.2 รื้อปลูกใหม่</t>
  </si>
  <si>
    <t>รวมงบลงทุน</t>
  </si>
  <si>
    <t xml:space="preserve">   - อนุมัติรายปี</t>
  </si>
  <si>
    <t xml:space="preserve">   - ทรัพย์สินสวนป่า</t>
  </si>
  <si>
    <r>
      <t>สรุปค่าใช้จ่าย (สป.1-2)</t>
    </r>
    <r>
      <rPr>
        <b/>
        <sz val="16"/>
        <color theme="1"/>
        <rFont val="TH SarabunPSK"/>
        <family val="2"/>
      </rPr>
      <t xml:space="preserve">   </t>
    </r>
  </si>
  <si>
    <t>รายได้</t>
  </si>
  <si>
    <t>เป้าหมาย</t>
  </si>
  <si>
    <t xml:space="preserve">   - น้ำหนัก (กก.)</t>
  </si>
  <si>
    <t xml:space="preserve">   - รายได้ (บาท)</t>
  </si>
  <si>
    <t>1. ยางพารา</t>
  </si>
  <si>
    <t xml:space="preserve">   - ปริมาตร (ลบ.ม.)</t>
  </si>
  <si>
    <t>2. เศษยางพารา</t>
  </si>
  <si>
    <t>3. ค่าขนส่ง</t>
  </si>
  <si>
    <t>4. ไม้สวนป่า</t>
  </si>
  <si>
    <t>5. กองทุนสงเคราะห์ฯ</t>
  </si>
  <si>
    <t xml:space="preserve">   - พื้นที่ (ไร่)</t>
  </si>
  <si>
    <t>6. อื่นๆ</t>
  </si>
  <si>
    <t xml:space="preserve">   - ผลพลอยได้จากสวนป่า</t>
  </si>
  <si>
    <t xml:space="preserve">   - สัญญาใช้ที่ดิน</t>
  </si>
  <si>
    <t xml:space="preserve">   - ดอกเบี้ยธนาคาร</t>
  </si>
  <si>
    <t>รวมรายได้ทั้งสิ้น</t>
  </si>
  <si>
    <t>กำไร/ขาดทุน</t>
  </si>
  <si>
    <t>4. งาน CSR</t>
  </si>
  <si>
    <t>ขั้นตอนการใช้แบบฟอร์ม</t>
  </si>
  <si>
    <t>1. สูตรพื้นฐาน และการเชื่อมโยงเบื้องต้น ส่วนแผนฯ ได้ดำเนินการเป็นที่เรียบร้อยแล้วแยกราย sheet</t>
  </si>
  <si>
    <t>2. สวนป่าต้องดำเนินการกรอกข้อมูลงบประมาณในแต่ละรายการให้ครบถ้วน ถูกต้อง ตามรายการงบประมาณที่ได้รับทั้งหมด</t>
  </si>
  <si>
    <t xml:space="preserve">    เนื่องจากแต่ละสวนป่าจะแตกต่างกันไปตามแต่ละแผนงาน</t>
  </si>
  <si>
    <t xml:space="preserve">3. ใน sheet สรุปประมาณการ และ สรปุ สป. 1-2 สวนป่าจะต้องดำเนินการทำ Link จาก sheet ย่อยด้วยตนเอง </t>
  </si>
  <si>
    <t xml:space="preserve">4. การที่จะดำเนินการกรอกข้อมูลประมาณการเดือนถัดไป สวนป่าจะต้องสรุปรายละเอียด สป.1-2 ของเดือนปัจจุบันให้เสร็จสิ้น </t>
  </si>
  <si>
    <t xml:space="preserve">    ถูกต้อง ครบถ้วนเสียก่อน ข้อมูลในการพิจารณางบประมาณที่ได้จึงจะถูกต้องไม่ผิดพี้ยน</t>
  </si>
  <si>
    <r>
      <t xml:space="preserve">หากมีข้อติดขัดประการใด ประสานงานโดยตรงที่ ผจก.ส่วนแผนฯ </t>
    </r>
    <r>
      <rPr>
        <b/>
        <u/>
        <sz val="20"/>
        <color theme="1"/>
        <rFont val="TH SarabunPSK"/>
        <family val="2"/>
      </rPr>
      <t>หมายเลข 061-6366-933</t>
    </r>
  </si>
  <si>
    <t>5. ขอความร่วมมือห้ามลบแถว/คอลัมน์ หากมีแถว/คอลัมน์ใดไม่ใช้ ขอให้ใช้วิธีการซ่อนแทนการลบนะคะ</t>
  </si>
  <si>
    <t xml:space="preserve">   - ใส่รายละเอียดเกี่ยวกับชื่อเดือน/ชื่อสวนป่า/ออป.เขต เฉพาะ sheet สรุปประมาณการ แบบฟอร์มจะปรับทุกแผ่นให้เป็นอัตโนมัติ</t>
  </si>
  <si>
    <t>ต้นทุน/หน่วย</t>
  </si>
  <si>
    <t xml:space="preserve">   - ค่าปรับ</t>
  </si>
  <si>
    <t xml:space="preserve">   - .......................................</t>
  </si>
  <si>
    <t>สวนป่ากาญจนดิษฐ์........   องค์การอุตสาหกรรมป่าไม้เขตสุราษฎร์ธานี........</t>
  </si>
  <si>
    <t>ประจำเดือน...............  พ.ศ. 2558..................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</si>
</sst>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b/>
      <u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3" fillId="0" borderId="6" xfId="0" applyFont="1" applyBorder="1"/>
    <xf numFmtId="0" fontId="2" fillId="0" borderId="0" xfId="0" applyFont="1" applyAlignment="1"/>
    <xf numFmtId="0" fontId="3" fillId="0" borderId="0" xfId="0" applyFont="1" applyAlignment="1"/>
    <xf numFmtId="43" fontId="1" fillId="0" borderId="4" xfId="2" applyFont="1" applyBorder="1"/>
    <xf numFmtId="43" fontId="1" fillId="0" borderId="5" xfId="2" applyFont="1" applyBorder="1"/>
    <xf numFmtId="43" fontId="1" fillId="0" borderId="1" xfId="2" applyFont="1" applyBorder="1" applyAlignment="1">
      <alignment horizontal="center"/>
    </xf>
    <xf numFmtId="43" fontId="1" fillId="0" borderId="6" xfId="2" applyFont="1" applyBorder="1"/>
    <xf numFmtId="0" fontId="1" fillId="0" borderId="7" xfId="0" applyFont="1" applyBorder="1"/>
    <xf numFmtId="43" fontId="2" fillId="0" borderId="1" xfId="2" applyFont="1" applyBorder="1"/>
    <xf numFmtId="43" fontId="2" fillId="0" borderId="0" xfId="2" applyFont="1"/>
    <xf numFmtId="43" fontId="2" fillId="0" borderId="1" xfId="2" applyFont="1" applyBorder="1" applyAlignment="1">
      <alignment horizontal="center"/>
    </xf>
    <xf numFmtId="43" fontId="1" fillId="0" borderId="1" xfId="2" applyFont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/>
    <xf numFmtId="43" fontId="2" fillId="0" borderId="0" xfId="2" applyFont="1" applyAlignment="1"/>
    <xf numFmtId="43" fontId="2" fillId="0" borderId="2" xfId="2" applyFont="1" applyBorder="1" applyAlignment="1">
      <alignment horizontal="center"/>
    </xf>
    <xf numFmtId="43" fontId="1" fillId="0" borderId="3" xfId="2" applyFont="1" applyBorder="1"/>
    <xf numFmtId="43" fontId="1" fillId="0" borderId="0" xfId="2" applyFont="1"/>
    <xf numFmtId="43" fontId="1" fillId="0" borderId="7" xfId="2" applyFont="1" applyBorder="1"/>
    <xf numFmtId="43" fontId="3" fillId="0" borderId="1" xfId="2" applyFont="1" applyBorder="1"/>
  </cellXfs>
  <cellStyles count="3">
    <cellStyle name="Comma" xfId="2" builtinId="3"/>
    <cellStyle name="Normal" xfId="0" builtinId="0"/>
    <cellStyle name="ปกติ_ผังบัญชี ITระบบตามGFMIS ใหม่วันที่20ตค5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13"/>
  <sheetViews>
    <sheetView workbookViewId="0">
      <selection activeCell="E11" sqref="E11"/>
    </sheetView>
  </sheetViews>
  <sheetFormatPr defaultRowHeight="25.85"/>
  <cols>
    <col min="1" max="1" width="9.375" style="25" bestFit="1" customWidth="1"/>
    <col min="2" max="16384" width="9" style="25"/>
  </cols>
  <sheetData>
    <row r="1" spans="1:1">
      <c r="A1" s="24" t="s">
        <v>62</v>
      </c>
    </row>
    <row r="2" spans="1:1">
      <c r="A2" s="24" t="s">
        <v>71</v>
      </c>
    </row>
    <row r="3" spans="1:1">
      <c r="A3" s="25" t="s">
        <v>63</v>
      </c>
    </row>
    <row r="4" spans="1:1">
      <c r="A4" s="25" t="s">
        <v>64</v>
      </c>
    </row>
    <row r="5" spans="1:1">
      <c r="A5" s="25" t="s">
        <v>66</v>
      </c>
    </row>
    <row r="6" spans="1:1">
      <c r="A6" s="25" t="s">
        <v>65</v>
      </c>
    </row>
    <row r="7" spans="1:1">
      <c r="A7" s="25" t="s">
        <v>67</v>
      </c>
    </row>
    <row r="8" spans="1:1">
      <c r="A8" s="25" t="s">
        <v>68</v>
      </c>
    </row>
    <row r="9" spans="1:1">
      <c r="A9" s="25" t="s">
        <v>70</v>
      </c>
    </row>
    <row r="13" spans="1:1">
      <c r="A13" s="26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tabSelected="1" topLeftCell="A89" workbookViewId="0">
      <selection activeCell="E101" sqref="E101"/>
    </sheetView>
  </sheetViews>
  <sheetFormatPr defaultRowHeight="21.1"/>
  <cols>
    <col min="1" max="1" width="16.625" style="1" bestFit="1" customWidth="1"/>
    <col min="2" max="2" width="15.25" style="33" bestFit="1" customWidth="1"/>
    <col min="3" max="3" width="14.125" style="1" customWidth="1"/>
    <col min="4" max="4" width="14.125" style="1" bestFit="1" customWidth="1"/>
    <col min="5" max="6" width="12.375" style="1" bestFit="1" customWidth="1"/>
    <col min="7" max="16384" width="9" style="1"/>
  </cols>
  <sheetData>
    <row r="1" spans="1:16">
      <c r="A1" s="14" t="s">
        <v>43</v>
      </c>
      <c r="B1" s="21" t="s">
        <v>76</v>
      </c>
      <c r="C1" s="14"/>
      <c r="D1" s="14"/>
    </row>
    <row r="2" spans="1:16">
      <c r="A2" s="13" t="s">
        <v>75</v>
      </c>
      <c r="B2" s="30"/>
      <c r="C2" s="7"/>
      <c r="D2" s="7"/>
    </row>
    <row r="4" spans="1:16" s="2" customFormat="1">
      <c r="A4" s="3" t="s">
        <v>0</v>
      </c>
      <c r="B4" s="31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</row>
    <row r="5" spans="1:16">
      <c r="A5" s="9" t="s">
        <v>16</v>
      </c>
      <c r="B5" s="3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10" t="s">
        <v>17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5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f>SUM(C8:N8)</f>
        <v>0</v>
      </c>
      <c r="P8" s="15">
        <f>B8-O8</f>
        <v>0</v>
      </c>
    </row>
    <row r="9" spans="1:16">
      <c r="A9" s="5" t="s">
        <v>19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f t="shared" ref="O9:O13" si="0">SUM(C9:N9)</f>
        <v>0</v>
      </c>
      <c r="P9" s="15">
        <f t="shared" ref="P9:P13" si="1">B9-O9</f>
        <v>0</v>
      </c>
    </row>
    <row r="10" spans="1:16">
      <c r="A10" s="5" t="s">
        <v>20</v>
      </c>
      <c r="B10" s="15">
        <v>2280736</v>
      </c>
      <c r="C10" s="15">
        <v>152362.13</v>
      </c>
      <c r="D10" s="15">
        <v>136390.5</v>
      </c>
      <c r="E10" s="15">
        <v>151915.43</v>
      </c>
      <c r="F10" s="15">
        <v>175805.79</v>
      </c>
      <c r="G10" s="15"/>
      <c r="H10" s="15"/>
      <c r="I10" s="15"/>
      <c r="J10" s="15"/>
      <c r="K10" s="15"/>
      <c r="L10" s="15"/>
      <c r="M10" s="15"/>
      <c r="N10" s="15"/>
      <c r="O10" s="15">
        <f t="shared" si="0"/>
        <v>616473.85</v>
      </c>
      <c r="P10" s="15">
        <f t="shared" si="1"/>
        <v>1664262.15</v>
      </c>
    </row>
    <row r="11" spans="1:16">
      <c r="A11" s="5" t="s">
        <v>21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>
        <f t="shared" si="0"/>
        <v>0</v>
      </c>
      <c r="P11" s="15">
        <f t="shared" si="1"/>
        <v>0</v>
      </c>
    </row>
    <row r="12" spans="1:16">
      <c r="A12" s="6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0</v>
      </c>
      <c r="P12" s="16">
        <f t="shared" si="1"/>
        <v>0</v>
      </c>
    </row>
    <row r="13" spans="1:16">
      <c r="A13" s="27" t="s">
        <v>30</v>
      </c>
      <c r="B13" s="17">
        <f>SUM(B8:B12)</f>
        <v>2280736</v>
      </c>
      <c r="C13" s="17">
        <f>SUM(C8:C12)</f>
        <v>152362.13</v>
      </c>
      <c r="D13" s="17">
        <f t="shared" ref="D13:N13" si="2">SUM(D8:D12)</f>
        <v>136390.5</v>
      </c>
      <c r="E13" s="17">
        <f t="shared" si="2"/>
        <v>151915.43</v>
      </c>
      <c r="F13" s="17">
        <f t="shared" si="2"/>
        <v>175805.79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0"/>
        <v>616473.85</v>
      </c>
      <c r="P13" s="17">
        <f t="shared" si="1"/>
        <v>1664262.15</v>
      </c>
    </row>
    <row r="14" spans="1:16">
      <c r="A14" s="11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>
      <c r="A15" s="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5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f t="shared" ref="O16:O20" si="3">SUM(C16:N16)</f>
        <v>0</v>
      </c>
      <c r="P16" s="15">
        <f t="shared" ref="P16:P20" si="4">B16-O16</f>
        <v>0</v>
      </c>
    </row>
    <row r="17" spans="1:16">
      <c r="A17" s="5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f t="shared" si="3"/>
        <v>0</v>
      </c>
      <c r="P17" s="15">
        <f t="shared" si="4"/>
        <v>0</v>
      </c>
    </row>
    <row r="18" spans="1:16">
      <c r="A18" s="5" t="s">
        <v>20</v>
      </c>
      <c r="B18" s="15">
        <v>1059505</v>
      </c>
      <c r="C18" s="15">
        <v>91730</v>
      </c>
      <c r="D18" s="15">
        <v>53440</v>
      </c>
      <c r="E18" s="15">
        <v>44663.8</v>
      </c>
      <c r="F18" s="15">
        <v>35223.800000000003</v>
      </c>
      <c r="G18" s="15"/>
      <c r="H18" s="15"/>
      <c r="I18" s="15"/>
      <c r="J18" s="15"/>
      <c r="K18" s="15"/>
      <c r="L18" s="15"/>
      <c r="M18" s="15"/>
      <c r="N18" s="15"/>
      <c r="O18" s="15">
        <f t="shared" si="3"/>
        <v>225057.59999999998</v>
      </c>
      <c r="P18" s="15">
        <f t="shared" si="4"/>
        <v>834447.4</v>
      </c>
    </row>
    <row r="19" spans="1:16">
      <c r="A19" s="5" t="s">
        <v>21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f t="shared" si="3"/>
        <v>0</v>
      </c>
      <c r="P19" s="15">
        <f t="shared" si="4"/>
        <v>0</v>
      </c>
    </row>
    <row r="20" spans="1:16">
      <c r="A20" s="5" t="s">
        <v>22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f t="shared" si="3"/>
        <v>0</v>
      </c>
      <c r="P20" s="15">
        <f t="shared" si="4"/>
        <v>0</v>
      </c>
    </row>
    <row r="21" spans="1:16">
      <c r="A21" s="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5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f t="shared" ref="O22:O27" si="5">SUM(C22:N22)</f>
        <v>0</v>
      </c>
      <c r="P22" s="15">
        <f t="shared" ref="P22:P27" si="6">B22-O22</f>
        <v>0</v>
      </c>
    </row>
    <row r="23" spans="1:16">
      <c r="A23" s="5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f t="shared" si="5"/>
        <v>0</v>
      </c>
      <c r="P23" s="15">
        <f t="shared" si="6"/>
        <v>0</v>
      </c>
    </row>
    <row r="24" spans="1:16">
      <c r="A24" s="5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f t="shared" si="5"/>
        <v>0</v>
      </c>
      <c r="P24" s="15">
        <f t="shared" si="6"/>
        <v>0</v>
      </c>
    </row>
    <row r="25" spans="1:16">
      <c r="A25" s="5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f t="shared" si="5"/>
        <v>0</v>
      </c>
      <c r="P25" s="15">
        <f t="shared" si="6"/>
        <v>0</v>
      </c>
    </row>
    <row r="26" spans="1:16">
      <c r="A26" s="6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5"/>
        <v>0</v>
      </c>
      <c r="P26" s="16">
        <f t="shared" si="6"/>
        <v>0</v>
      </c>
    </row>
    <row r="27" spans="1:16">
      <c r="A27" s="27" t="s">
        <v>31</v>
      </c>
      <c r="B27" s="17">
        <f>SUM(B16:B26)</f>
        <v>1059505</v>
      </c>
      <c r="C27" s="17">
        <f t="shared" ref="C27:N27" si="7">SUM(C16:C26)</f>
        <v>91730</v>
      </c>
      <c r="D27" s="17">
        <f t="shared" si="7"/>
        <v>53440</v>
      </c>
      <c r="E27" s="17">
        <f t="shared" si="7"/>
        <v>44663.8</v>
      </c>
      <c r="F27" s="17">
        <f t="shared" si="7"/>
        <v>35223.800000000003</v>
      </c>
      <c r="G27" s="17">
        <f t="shared" si="7"/>
        <v>0</v>
      </c>
      <c r="H27" s="17">
        <f t="shared" si="7"/>
        <v>0</v>
      </c>
      <c r="I27" s="17">
        <f t="shared" si="7"/>
        <v>0</v>
      </c>
      <c r="J27" s="17">
        <f t="shared" si="7"/>
        <v>0</v>
      </c>
      <c r="K27" s="17">
        <f t="shared" si="7"/>
        <v>0</v>
      </c>
      <c r="L27" s="17">
        <f t="shared" si="7"/>
        <v>0</v>
      </c>
      <c r="M27" s="17">
        <f t="shared" si="7"/>
        <v>0</v>
      </c>
      <c r="N27" s="17">
        <f t="shared" si="7"/>
        <v>0</v>
      </c>
      <c r="O27" s="17">
        <f t="shared" si="5"/>
        <v>225057.59999999998</v>
      </c>
      <c r="P27" s="17">
        <f t="shared" si="6"/>
        <v>834447.4</v>
      </c>
    </row>
    <row r="28" spans="1:16">
      <c r="A28" s="11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>
      <c r="A29" s="5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A30" s="5" t="s">
        <v>18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f t="shared" ref="O30:O34" si="8">SUM(C30:N30)</f>
        <v>0</v>
      </c>
      <c r="P30" s="15">
        <f t="shared" ref="P30:P34" si="9">B30-O30</f>
        <v>0</v>
      </c>
    </row>
    <row r="31" spans="1:16">
      <c r="A31" s="5" t="s">
        <v>19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8"/>
        <v>0</v>
      </c>
      <c r="P31" s="15">
        <f t="shared" si="9"/>
        <v>0</v>
      </c>
    </row>
    <row r="32" spans="1:16">
      <c r="A32" s="5" t="s">
        <v>20</v>
      </c>
      <c r="B32" s="15">
        <v>4296401</v>
      </c>
      <c r="C32" s="15">
        <v>233584.04</v>
      </c>
      <c r="D32" s="15">
        <v>225531.83</v>
      </c>
      <c r="E32" s="15">
        <v>252019.82</v>
      </c>
      <c r="F32" s="15">
        <v>242216.82</v>
      </c>
      <c r="G32" s="15"/>
      <c r="H32" s="15"/>
      <c r="I32" s="15"/>
      <c r="J32" s="15"/>
      <c r="K32" s="15"/>
      <c r="L32" s="15"/>
      <c r="M32" s="15"/>
      <c r="N32" s="15"/>
      <c r="O32" s="15">
        <f t="shared" si="8"/>
        <v>953352.51</v>
      </c>
      <c r="P32" s="15">
        <f t="shared" si="9"/>
        <v>3343048.49</v>
      </c>
    </row>
    <row r="33" spans="1:16">
      <c r="A33" s="5" t="s">
        <v>21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f t="shared" si="8"/>
        <v>0</v>
      </c>
      <c r="P33" s="15">
        <f t="shared" si="9"/>
        <v>0</v>
      </c>
    </row>
    <row r="34" spans="1:16">
      <c r="A34" s="5" t="s">
        <v>22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f t="shared" si="8"/>
        <v>0</v>
      </c>
      <c r="P34" s="15">
        <f t="shared" si="9"/>
        <v>0</v>
      </c>
    </row>
    <row r="35" spans="1:16">
      <c r="A35" s="5" t="s">
        <v>29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>
      <c r="A36" s="5" t="s">
        <v>18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f t="shared" ref="O36:O43" si="10">SUM(C36:N36)</f>
        <v>0</v>
      </c>
      <c r="P36" s="15">
        <f>B38-O36</f>
        <v>11219198.1</v>
      </c>
    </row>
    <row r="37" spans="1:16">
      <c r="A37" s="5" t="s">
        <v>19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f t="shared" si="10"/>
        <v>0</v>
      </c>
      <c r="P37" s="15">
        <f t="shared" ref="P37:P43" si="11">B37-O37</f>
        <v>0</v>
      </c>
    </row>
    <row r="38" spans="1:16">
      <c r="A38" s="5" t="s">
        <v>20</v>
      </c>
      <c r="B38" s="15">
        <f>11200798.1+18400</f>
        <v>11219198.1</v>
      </c>
      <c r="C38" s="15">
        <v>788778.72</v>
      </c>
      <c r="D38" s="15">
        <v>624463.49</v>
      </c>
      <c r="E38" s="15">
        <v>83188.13</v>
      </c>
      <c r="F38" s="15">
        <v>69800</v>
      </c>
      <c r="G38" s="15"/>
      <c r="H38" s="15"/>
      <c r="I38" s="15"/>
      <c r="J38" s="15"/>
      <c r="K38" s="15"/>
      <c r="L38" s="15"/>
      <c r="M38" s="15"/>
      <c r="N38" s="15"/>
      <c r="O38" s="15">
        <f t="shared" si="10"/>
        <v>1566230.3399999999</v>
      </c>
      <c r="P38" s="15" t="e">
        <f>#REF!-O38</f>
        <v>#REF!</v>
      </c>
    </row>
    <row r="39" spans="1:16">
      <c r="A39" s="5" t="s">
        <v>21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f t="shared" si="10"/>
        <v>0</v>
      </c>
      <c r="P39" s="15">
        <f t="shared" si="11"/>
        <v>0</v>
      </c>
    </row>
    <row r="40" spans="1:16">
      <c r="A40" s="6" t="s">
        <v>22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f t="shared" si="10"/>
        <v>0</v>
      </c>
      <c r="P40" s="16">
        <f t="shared" si="11"/>
        <v>0</v>
      </c>
    </row>
    <row r="41" spans="1:16">
      <c r="A41" s="27" t="s">
        <v>32</v>
      </c>
      <c r="B41" s="17">
        <f>SUM(B30:B40)</f>
        <v>15515599.1</v>
      </c>
      <c r="C41" s="17">
        <f t="shared" ref="C41:N41" si="12">SUM(C30:C40)</f>
        <v>1022362.76</v>
      </c>
      <c r="D41" s="17">
        <f t="shared" si="12"/>
        <v>849995.32</v>
      </c>
      <c r="E41" s="17">
        <f t="shared" si="12"/>
        <v>335207.95</v>
      </c>
      <c r="F41" s="17">
        <f t="shared" si="12"/>
        <v>312016.82</v>
      </c>
      <c r="G41" s="17">
        <f t="shared" si="12"/>
        <v>0</v>
      </c>
      <c r="H41" s="17">
        <f t="shared" si="12"/>
        <v>0</v>
      </c>
      <c r="I41" s="17">
        <f t="shared" si="12"/>
        <v>0</v>
      </c>
      <c r="J41" s="17">
        <f t="shared" si="12"/>
        <v>0</v>
      </c>
      <c r="K41" s="17">
        <f t="shared" si="12"/>
        <v>0</v>
      </c>
      <c r="L41" s="17">
        <f t="shared" si="12"/>
        <v>0</v>
      </c>
      <c r="M41" s="17">
        <f t="shared" si="12"/>
        <v>0</v>
      </c>
      <c r="N41" s="17">
        <f t="shared" si="12"/>
        <v>0</v>
      </c>
      <c r="O41" s="17">
        <f t="shared" si="10"/>
        <v>2519582.85</v>
      </c>
      <c r="P41" s="17">
        <f t="shared" si="11"/>
        <v>12996016.25</v>
      </c>
    </row>
    <row r="42" spans="1:16">
      <c r="A42" s="11" t="s">
        <v>61</v>
      </c>
      <c r="B42" s="17">
        <v>109328</v>
      </c>
      <c r="C42" s="17">
        <v>0</v>
      </c>
      <c r="D42" s="17">
        <v>0</v>
      </c>
      <c r="E42" s="17">
        <v>0</v>
      </c>
      <c r="F42" s="17">
        <v>0</v>
      </c>
      <c r="G42" s="17" t="e">
        <f>#REF!</f>
        <v>#REF!</v>
      </c>
      <c r="H42" s="17" t="e">
        <f>#REF!</f>
        <v>#REF!</v>
      </c>
      <c r="I42" s="17" t="e">
        <f>#REF!</f>
        <v>#REF!</v>
      </c>
      <c r="J42" s="17" t="e">
        <f>#REF!</f>
        <v>#REF!</v>
      </c>
      <c r="K42" s="17" t="e">
        <f>#REF!</f>
        <v>#REF!</v>
      </c>
      <c r="L42" s="17" t="e">
        <f>#REF!</f>
        <v>#REF!</v>
      </c>
      <c r="M42" s="17" t="e">
        <f>#REF!</f>
        <v>#REF!</v>
      </c>
      <c r="N42" s="17" t="e">
        <f>#REF!</f>
        <v>#REF!</v>
      </c>
      <c r="O42" s="17" t="e">
        <f t="shared" si="10"/>
        <v>#REF!</v>
      </c>
      <c r="P42" s="17" t="e">
        <f t="shared" si="11"/>
        <v>#REF!</v>
      </c>
    </row>
    <row r="43" spans="1:16">
      <c r="A43" s="27" t="s">
        <v>33</v>
      </c>
      <c r="B43" s="17">
        <f>B41+B27+B13+B42</f>
        <v>18965168.100000001</v>
      </c>
      <c r="C43" s="17">
        <f>C41+C27+C13+C42</f>
        <v>1266454.8900000001</v>
      </c>
      <c r="D43" s="17">
        <f t="shared" ref="D43:N43" si="13">D41+D27+D13+D42</f>
        <v>1039825.82</v>
      </c>
      <c r="E43" s="17">
        <f t="shared" si="13"/>
        <v>531787.17999999993</v>
      </c>
      <c r="F43" s="17">
        <f t="shared" si="13"/>
        <v>523046.41000000003</v>
      </c>
      <c r="G43" s="17" t="e">
        <f t="shared" si="13"/>
        <v>#REF!</v>
      </c>
      <c r="H43" s="17" t="e">
        <f t="shared" si="13"/>
        <v>#REF!</v>
      </c>
      <c r="I43" s="17" t="e">
        <f t="shared" si="13"/>
        <v>#REF!</v>
      </c>
      <c r="J43" s="17" t="e">
        <f t="shared" si="13"/>
        <v>#REF!</v>
      </c>
      <c r="K43" s="17" t="e">
        <f t="shared" si="13"/>
        <v>#REF!</v>
      </c>
      <c r="L43" s="17" t="e">
        <f t="shared" si="13"/>
        <v>#REF!</v>
      </c>
      <c r="M43" s="17" t="e">
        <f t="shared" si="13"/>
        <v>#REF!</v>
      </c>
      <c r="N43" s="17" t="e">
        <f t="shared" si="13"/>
        <v>#REF!</v>
      </c>
      <c r="O43" s="17" t="e">
        <f t="shared" si="10"/>
        <v>#REF!</v>
      </c>
      <c r="P43" s="17" t="e">
        <f t="shared" si="11"/>
        <v>#REF!</v>
      </c>
    </row>
    <row r="44" spans="1:16">
      <c r="A44" s="12" t="s">
        <v>34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>
      <c r="A45" s="10" t="s">
        <v>35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>
      <c r="A46" s="5" t="s">
        <v>41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>
      <c r="A47" s="5" t="s">
        <v>42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>
      <c r="A48" s="10" t="s">
        <v>36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>
      <c r="A49" s="5" t="s">
        <v>18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f t="shared" ref="O49:O53" si="14">SUM(C49:N49)</f>
        <v>0</v>
      </c>
      <c r="P49" s="15">
        <f t="shared" ref="P49:P53" si="15">B49-O49</f>
        <v>0</v>
      </c>
    </row>
    <row r="50" spans="1:16">
      <c r="A50" s="5" t="s">
        <v>19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f t="shared" si="14"/>
        <v>0</v>
      </c>
      <c r="P50" s="15">
        <f t="shared" si="15"/>
        <v>0</v>
      </c>
    </row>
    <row r="51" spans="1:16">
      <c r="A51" s="5" t="s">
        <v>20</v>
      </c>
      <c r="B51" s="15">
        <v>2177800</v>
      </c>
      <c r="C51" s="15">
        <v>11300</v>
      </c>
      <c r="D51" s="15">
        <v>8375</v>
      </c>
      <c r="E51" s="15">
        <v>25963</v>
      </c>
      <c r="F51" s="15">
        <v>3375</v>
      </c>
      <c r="G51" s="15"/>
      <c r="H51" s="15"/>
      <c r="I51" s="15"/>
      <c r="J51" s="15"/>
      <c r="K51" s="15"/>
      <c r="L51" s="15"/>
      <c r="M51" s="15"/>
      <c r="N51" s="15"/>
      <c r="O51" s="15">
        <f t="shared" si="14"/>
        <v>49013</v>
      </c>
      <c r="P51" s="15">
        <f t="shared" si="15"/>
        <v>2128787</v>
      </c>
    </row>
    <row r="52" spans="1:16">
      <c r="A52" s="5" t="s">
        <v>21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f t="shared" si="14"/>
        <v>0</v>
      </c>
      <c r="P52" s="15">
        <f t="shared" si="15"/>
        <v>0</v>
      </c>
    </row>
    <row r="53" spans="1:16">
      <c r="A53" s="5" t="s">
        <v>22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f t="shared" si="14"/>
        <v>0</v>
      </c>
      <c r="P53" s="15">
        <f t="shared" si="15"/>
        <v>0</v>
      </c>
    </row>
    <row r="54" spans="1:16">
      <c r="A54" s="10" t="s">
        <v>37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>
      <c r="A55" s="5" t="s">
        <v>38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>
      <c r="A56" s="5" t="s">
        <v>18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f t="shared" ref="O56:O60" si="16">SUM(C56:N56)</f>
        <v>0</v>
      </c>
      <c r="P56" s="15">
        <f t="shared" ref="P56:P60" si="17">B56-O56</f>
        <v>0</v>
      </c>
    </row>
    <row r="57" spans="1:16">
      <c r="A57" s="5" t="s">
        <v>19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f t="shared" si="16"/>
        <v>0</v>
      </c>
      <c r="P57" s="15">
        <f t="shared" si="17"/>
        <v>0</v>
      </c>
    </row>
    <row r="58" spans="1:16">
      <c r="A58" s="5" t="s">
        <v>20</v>
      </c>
      <c r="B58" s="15">
        <v>1378000</v>
      </c>
      <c r="C58" s="15">
        <v>55698</v>
      </c>
      <c r="D58" s="15">
        <v>17330</v>
      </c>
      <c r="E58" s="15">
        <v>33551</v>
      </c>
      <c r="F58" s="15">
        <v>11300</v>
      </c>
      <c r="G58" s="15"/>
      <c r="H58" s="15"/>
      <c r="I58" s="15"/>
      <c r="J58" s="15"/>
      <c r="K58" s="15"/>
      <c r="L58" s="15"/>
      <c r="M58" s="15"/>
      <c r="N58" s="15"/>
      <c r="O58" s="15">
        <f t="shared" si="16"/>
        <v>117879</v>
      </c>
      <c r="P58" s="15">
        <f t="shared" si="17"/>
        <v>1260121</v>
      </c>
    </row>
    <row r="59" spans="1:16">
      <c r="A59" s="5" t="s">
        <v>21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f t="shared" si="16"/>
        <v>0</v>
      </c>
      <c r="P59" s="15">
        <f t="shared" si="17"/>
        <v>0</v>
      </c>
    </row>
    <row r="60" spans="1:16">
      <c r="A60" s="5" t="s">
        <v>22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f t="shared" si="16"/>
        <v>0</v>
      </c>
      <c r="P60" s="15">
        <f t="shared" si="17"/>
        <v>0</v>
      </c>
    </row>
    <row r="61" spans="1:16">
      <c r="A61" s="5" t="s">
        <v>39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>
      <c r="A62" s="5" t="s">
        <v>18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f t="shared" ref="O62:O67" si="18">SUM(C62:N62)</f>
        <v>0</v>
      </c>
      <c r="P62" s="15">
        <f t="shared" ref="P62:P67" si="19">B62-O62</f>
        <v>0</v>
      </c>
    </row>
    <row r="63" spans="1:16">
      <c r="A63" s="5" t="s">
        <v>19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f t="shared" si="18"/>
        <v>0</v>
      </c>
      <c r="P63" s="15">
        <f t="shared" si="19"/>
        <v>0</v>
      </c>
    </row>
    <row r="64" spans="1:16">
      <c r="A64" s="5" t="s">
        <v>20</v>
      </c>
      <c r="B64" s="15">
        <v>567000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f t="shared" si="18"/>
        <v>0</v>
      </c>
      <c r="P64" s="15">
        <f t="shared" si="19"/>
        <v>567000</v>
      </c>
    </row>
    <row r="65" spans="1:16">
      <c r="A65" s="5" t="s">
        <v>21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f t="shared" si="18"/>
        <v>0</v>
      </c>
      <c r="P65" s="15">
        <f t="shared" si="19"/>
        <v>0</v>
      </c>
    </row>
    <row r="66" spans="1:16">
      <c r="A66" s="6" t="s">
        <v>22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>
        <f t="shared" si="18"/>
        <v>0</v>
      </c>
      <c r="P66" s="16">
        <f t="shared" si="19"/>
        <v>0</v>
      </c>
    </row>
    <row r="67" spans="1:16">
      <c r="A67" s="27" t="s">
        <v>40</v>
      </c>
      <c r="B67" s="17">
        <f>SUM(B49:B66)</f>
        <v>4122800</v>
      </c>
      <c r="C67" s="17">
        <f t="shared" ref="C67:N67" si="20">SUM(C49:C66)</f>
        <v>66998</v>
      </c>
      <c r="D67" s="17">
        <f t="shared" si="20"/>
        <v>25705</v>
      </c>
      <c r="E67" s="17">
        <f t="shared" si="20"/>
        <v>59514</v>
      </c>
      <c r="F67" s="17">
        <f t="shared" si="20"/>
        <v>14675</v>
      </c>
      <c r="G67" s="17">
        <f t="shared" si="20"/>
        <v>0</v>
      </c>
      <c r="H67" s="17">
        <f t="shared" si="20"/>
        <v>0</v>
      </c>
      <c r="I67" s="17">
        <f t="shared" si="20"/>
        <v>0</v>
      </c>
      <c r="J67" s="17">
        <f t="shared" si="20"/>
        <v>0</v>
      </c>
      <c r="K67" s="17">
        <f t="shared" si="20"/>
        <v>0</v>
      </c>
      <c r="L67" s="17">
        <f t="shared" si="20"/>
        <v>0</v>
      </c>
      <c r="M67" s="17">
        <f t="shared" si="20"/>
        <v>0</v>
      </c>
      <c r="N67" s="17">
        <f t="shared" si="20"/>
        <v>0</v>
      </c>
      <c r="O67" s="17">
        <f t="shared" si="18"/>
        <v>166892</v>
      </c>
      <c r="P67" s="17">
        <f t="shared" si="19"/>
        <v>3955908</v>
      </c>
    </row>
    <row r="68" spans="1:16">
      <c r="A68" s="8" t="s">
        <v>44</v>
      </c>
    </row>
    <row r="69" spans="1:16">
      <c r="A69" s="27" t="s">
        <v>0</v>
      </c>
      <c r="B69" s="22" t="s">
        <v>45</v>
      </c>
      <c r="C69" s="27" t="s">
        <v>2</v>
      </c>
      <c r="D69" s="27" t="s">
        <v>3</v>
      </c>
      <c r="E69" s="27" t="s">
        <v>4</v>
      </c>
      <c r="F69" s="27" t="s">
        <v>5</v>
      </c>
      <c r="G69" s="27" t="s">
        <v>6</v>
      </c>
      <c r="H69" s="27" t="s">
        <v>7</v>
      </c>
      <c r="I69" s="27" t="s">
        <v>8</v>
      </c>
      <c r="J69" s="27" t="s">
        <v>9</v>
      </c>
      <c r="K69" s="27" t="s">
        <v>10</v>
      </c>
      <c r="L69" s="27" t="s">
        <v>11</v>
      </c>
      <c r="M69" s="27" t="s">
        <v>12</v>
      </c>
      <c r="N69" s="27" t="s">
        <v>13</v>
      </c>
      <c r="O69" s="27" t="s">
        <v>14</v>
      </c>
      <c r="P69" s="27" t="s">
        <v>15</v>
      </c>
    </row>
    <row r="70" spans="1:16">
      <c r="A70" s="4" t="s">
        <v>48</v>
      </c>
      <c r="B70" s="3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5" t="s">
        <v>46</v>
      </c>
      <c r="B71" s="15">
        <v>350000</v>
      </c>
      <c r="C71" s="15">
        <v>36637.919999999998</v>
      </c>
      <c r="D71" s="15">
        <v>36358.71</v>
      </c>
      <c r="E71" s="15">
        <v>3098.43</v>
      </c>
      <c r="F71" s="15">
        <v>0</v>
      </c>
      <c r="G71" s="15"/>
      <c r="H71" s="15"/>
      <c r="I71" s="15"/>
      <c r="J71" s="15"/>
      <c r="K71" s="15"/>
      <c r="L71" s="15"/>
      <c r="M71" s="15"/>
      <c r="N71" s="15"/>
      <c r="O71" s="16">
        <f t="shared" ref="O71:O72" si="21">SUM(C71:N71)</f>
        <v>76095.06</v>
      </c>
      <c r="P71" s="5"/>
    </row>
    <row r="72" spans="1:16">
      <c r="A72" s="5" t="s">
        <v>47</v>
      </c>
      <c r="B72" s="15">
        <v>21000000</v>
      </c>
      <c r="C72" s="15">
        <v>1360296.55</v>
      </c>
      <c r="D72" s="15">
        <v>1487023.35</v>
      </c>
      <c r="E72" s="15">
        <v>145686.73000000001</v>
      </c>
      <c r="F72" s="15">
        <v>0</v>
      </c>
      <c r="G72" s="15"/>
      <c r="H72" s="15"/>
      <c r="I72" s="15"/>
      <c r="J72" s="15"/>
      <c r="K72" s="15"/>
      <c r="L72" s="15"/>
      <c r="M72" s="15"/>
      <c r="N72" s="15"/>
      <c r="O72" s="16">
        <f t="shared" si="21"/>
        <v>2993006.6300000004</v>
      </c>
      <c r="P72" s="5"/>
    </row>
    <row r="73" spans="1:16">
      <c r="A73" s="5" t="s">
        <v>50</v>
      </c>
      <c r="B73" s="15"/>
      <c r="C73" s="15"/>
      <c r="D73" s="15"/>
      <c r="E73" s="15"/>
      <c r="F73" s="15">
        <v>0</v>
      </c>
      <c r="G73" s="15"/>
      <c r="H73" s="15"/>
      <c r="I73" s="15"/>
      <c r="J73" s="15"/>
      <c r="K73" s="15"/>
      <c r="L73" s="15"/>
      <c r="M73" s="15"/>
      <c r="N73" s="15"/>
      <c r="O73" s="16"/>
      <c r="P73" s="5"/>
    </row>
    <row r="74" spans="1:16">
      <c r="A74" s="5" t="s">
        <v>46</v>
      </c>
      <c r="B74" s="15"/>
      <c r="C74" s="15"/>
      <c r="D74" s="15">
        <v>830</v>
      </c>
      <c r="E74" s="15"/>
      <c r="F74" s="15">
        <v>0</v>
      </c>
      <c r="G74" s="15"/>
      <c r="H74" s="15"/>
      <c r="I74" s="15"/>
      <c r="J74" s="15"/>
      <c r="K74" s="15"/>
      <c r="L74" s="15"/>
      <c r="M74" s="15"/>
      <c r="N74" s="15"/>
      <c r="O74" s="16">
        <f t="shared" ref="O74:O89" si="22">SUM(C74:N74)</f>
        <v>830</v>
      </c>
      <c r="P74" s="5"/>
    </row>
    <row r="75" spans="1:16">
      <c r="A75" s="5" t="s">
        <v>47</v>
      </c>
      <c r="B75" s="15"/>
      <c r="C75" s="15"/>
      <c r="D75" s="15">
        <v>16600</v>
      </c>
      <c r="E75" s="15"/>
      <c r="F75" s="15">
        <v>0</v>
      </c>
      <c r="G75" s="15"/>
      <c r="H75" s="15"/>
      <c r="I75" s="15"/>
      <c r="J75" s="15"/>
      <c r="K75" s="15"/>
      <c r="L75" s="15"/>
      <c r="M75" s="15"/>
      <c r="N75" s="15"/>
      <c r="O75" s="16">
        <f t="shared" si="22"/>
        <v>16600</v>
      </c>
      <c r="P75" s="5"/>
    </row>
    <row r="76" spans="1:16">
      <c r="A76" s="5" t="s">
        <v>51</v>
      </c>
      <c r="B76" s="15"/>
      <c r="C76" s="15"/>
      <c r="D76" s="15"/>
      <c r="E76" s="15"/>
      <c r="F76" s="15">
        <v>0</v>
      </c>
      <c r="G76" s="15"/>
      <c r="H76" s="15"/>
      <c r="I76" s="15"/>
      <c r="J76" s="15"/>
      <c r="K76" s="15"/>
      <c r="L76" s="15"/>
      <c r="M76" s="15"/>
      <c r="N76" s="15"/>
      <c r="O76" s="16"/>
      <c r="P76" s="5"/>
    </row>
    <row r="77" spans="1:16">
      <c r="A77" s="5" t="s">
        <v>46</v>
      </c>
      <c r="B77" s="15">
        <v>350000</v>
      </c>
      <c r="C77" s="15">
        <v>36637.919999999998</v>
      </c>
      <c r="D77" s="15">
        <v>36358.71</v>
      </c>
      <c r="E77" s="15">
        <v>3098.43</v>
      </c>
      <c r="F77" s="15">
        <v>0</v>
      </c>
      <c r="G77" s="15"/>
      <c r="H77" s="15"/>
      <c r="I77" s="15"/>
      <c r="J77" s="15"/>
      <c r="K77" s="15"/>
      <c r="L77" s="15"/>
      <c r="M77" s="15"/>
      <c r="N77" s="15"/>
      <c r="O77" s="16">
        <f t="shared" si="22"/>
        <v>76095.06</v>
      </c>
      <c r="P77" s="5"/>
    </row>
    <row r="78" spans="1:16">
      <c r="A78" s="5" t="s">
        <v>47</v>
      </c>
      <c r="B78" s="15">
        <v>875000</v>
      </c>
      <c r="C78" s="15">
        <v>77672.39</v>
      </c>
      <c r="D78" s="15">
        <v>77080.47</v>
      </c>
      <c r="E78" s="15">
        <v>6568.67</v>
      </c>
      <c r="F78" s="15">
        <v>0</v>
      </c>
      <c r="G78" s="15"/>
      <c r="H78" s="15"/>
      <c r="I78" s="15"/>
      <c r="J78" s="15"/>
      <c r="K78" s="15"/>
      <c r="L78" s="15"/>
      <c r="M78" s="15"/>
      <c r="N78" s="15"/>
      <c r="O78" s="16">
        <f t="shared" si="22"/>
        <v>161321.53</v>
      </c>
      <c r="P78" s="5"/>
    </row>
    <row r="79" spans="1:16">
      <c r="A79" s="5" t="s">
        <v>52</v>
      </c>
      <c r="B79" s="15"/>
      <c r="C79" s="15"/>
      <c r="D79" s="15"/>
      <c r="E79" s="15"/>
      <c r="F79" s="15">
        <v>0</v>
      </c>
      <c r="G79" s="15"/>
      <c r="H79" s="15"/>
      <c r="I79" s="15"/>
      <c r="J79" s="15"/>
      <c r="K79" s="15"/>
      <c r="L79" s="15"/>
      <c r="M79" s="15"/>
      <c r="N79" s="15"/>
      <c r="O79" s="16"/>
      <c r="P79" s="5"/>
    </row>
    <row r="80" spans="1:16">
      <c r="A80" s="5" t="s">
        <v>49</v>
      </c>
      <c r="B80" s="15">
        <v>1053.79</v>
      </c>
      <c r="C80" s="15"/>
      <c r="D80" s="15"/>
      <c r="E80" s="15"/>
      <c r="F80" s="15">
        <v>0</v>
      </c>
      <c r="G80" s="15"/>
      <c r="H80" s="15"/>
      <c r="I80" s="15"/>
      <c r="J80" s="15"/>
      <c r="K80" s="15"/>
      <c r="L80" s="15"/>
      <c r="M80" s="15"/>
      <c r="N80" s="15"/>
      <c r="O80" s="16">
        <f t="shared" si="22"/>
        <v>0</v>
      </c>
      <c r="P80" s="5"/>
    </row>
    <row r="81" spans="1:16">
      <c r="A81" s="5" t="s">
        <v>47</v>
      </c>
      <c r="B81" s="15">
        <v>2107580</v>
      </c>
      <c r="C81" s="15"/>
      <c r="D81" s="15"/>
      <c r="E81" s="15"/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6">
        <f t="shared" si="22"/>
        <v>0</v>
      </c>
      <c r="P81" s="5"/>
    </row>
    <row r="82" spans="1:16">
      <c r="A82" s="5" t="s">
        <v>53</v>
      </c>
      <c r="B82" s="15"/>
      <c r="C82" s="15"/>
      <c r="D82" s="15"/>
      <c r="E82" s="15"/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6"/>
      <c r="P82" s="5"/>
    </row>
    <row r="83" spans="1:16">
      <c r="A83" s="5" t="s">
        <v>54</v>
      </c>
      <c r="B83" s="15">
        <v>158.09</v>
      </c>
      <c r="C83" s="15"/>
      <c r="D83" s="15"/>
      <c r="E83" s="15"/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6">
        <f t="shared" si="22"/>
        <v>0</v>
      </c>
      <c r="P83" s="5"/>
    </row>
    <row r="84" spans="1:16">
      <c r="A84" s="5" t="s">
        <v>47</v>
      </c>
      <c r="B84" s="15">
        <v>2529440</v>
      </c>
      <c r="C84" s="15"/>
      <c r="D84" s="15"/>
      <c r="E84" s="15"/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6">
        <f t="shared" si="22"/>
        <v>0</v>
      </c>
      <c r="P84" s="5"/>
    </row>
    <row r="85" spans="1:16">
      <c r="A85" s="5" t="s">
        <v>55</v>
      </c>
      <c r="B85" s="15"/>
      <c r="C85" s="15"/>
      <c r="D85" s="15"/>
      <c r="E85" s="15"/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6"/>
      <c r="P85" s="5"/>
    </row>
    <row r="86" spans="1:16">
      <c r="A86" s="5" t="s">
        <v>73</v>
      </c>
      <c r="B86" s="15"/>
      <c r="C86" s="15"/>
      <c r="D86" s="15"/>
      <c r="E86" s="15"/>
      <c r="F86" s="15">
        <v>0</v>
      </c>
      <c r="G86" s="15"/>
      <c r="H86" s="15"/>
      <c r="I86" s="15"/>
      <c r="J86" s="15"/>
      <c r="K86" s="15"/>
      <c r="L86" s="15"/>
      <c r="M86" s="15"/>
      <c r="N86" s="15"/>
      <c r="O86" s="16">
        <f t="shared" si="22"/>
        <v>0</v>
      </c>
      <c r="P86" s="5"/>
    </row>
    <row r="87" spans="1:16">
      <c r="A87" s="5" t="s">
        <v>56</v>
      </c>
      <c r="B87" s="15"/>
      <c r="C87" s="15"/>
      <c r="D87" s="15"/>
      <c r="E87" s="15"/>
      <c r="F87" s="15">
        <v>0</v>
      </c>
      <c r="G87" s="15"/>
      <c r="H87" s="15"/>
      <c r="I87" s="15"/>
      <c r="J87" s="15"/>
      <c r="K87" s="15"/>
      <c r="L87" s="15"/>
      <c r="M87" s="15"/>
      <c r="N87" s="15"/>
      <c r="O87" s="16">
        <f t="shared" si="22"/>
        <v>0</v>
      </c>
      <c r="P87" s="5"/>
    </row>
    <row r="88" spans="1:16">
      <c r="A88" s="5" t="s">
        <v>57</v>
      </c>
      <c r="B88" s="15"/>
      <c r="C88" s="15"/>
      <c r="D88" s="15"/>
      <c r="E88" s="15"/>
      <c r="F88" s="15">
        <v>0</v>
      </c>
      <c r="G88" s="15"/>
      <c r="H88" s="15"/>
      <c r="I88" s="15"/>
      <c r="J88" s="15"/>
      <c r="K88" s="15"/>
      <c r="L88" s="15"/>
      <c r="M88" s="15"/>
      <c r="N88" s="15"/>
      <c r="O88" s="16">
        <f t="shared" si="22"/>
        <v>0</v>
      </c>
      <c r="P88" s="5"/>
    </row>
    <row r="89" spans="1:16">
      <c r="A89" s="5" t="s">
        <v>58</v>
      </c>
      <c r="B89" s="15"/>
      <c r="C89" s="15"/>
      <c r="D89" s="15"/>
      <c r="E89" s="15"/>
      <c r="F89" s="15">
        <v>0</v>
      </c>
      <c r="G89" s="15"/>
      <c r="H89" s="15"/>
      <c r="I89" s="15"/>
      <c r="J89" s="15"/>
      <c r="K89" s="15"/>
      <c r="L89" s="15"/>
      <c r="M89" s="15"/>
      <c r="N89" s="15"/>
      <c r="O89" s="16">
        <f t="shared" si="22"/>
        <v>0</v>
      </c>
      <c r="P89" s="5"/>
    </row>
    <row r="90" spans="1:16">
      <c r="A90" s="19" t="s">
        <v>74</v>
      </c>
      <c r="B90" s="34"/>
      <c r="C90" s="19"/>
      <c r="D90" s="19"/>
      <c r="E90" s="19"/>
      <c r="F90" s="15">
        <v>0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22" t="s">
        <v>59</v>
      </c>
      <c r="B91" s="20">
        <f t="shared" ref="B91:P91" si="23">B72+B75+B78+B81+B84+B87+B89+B90</f>
        <v>26512020</v>
      </c>
      <c r="C91" s="20">
        <f t="shared" si="23"/>
        <v>1437968.94</v>
      </c>
      <c r="D91" s="20">
        <f>D72+D75+D78+D81+D84+D87+D89+D90</f>
        <v>1580703.82</v>
      </c>
      <c r="E91" s="20">
        <f t="shared" si="23"/>
        <v>152255.40000000002</v>
      </c>
      <c r="F91" s="20">
        <f t="shared" si="23"/>
        <v>0</v>
      </c>
      <c r="G91" s="20">
        <f t="shared" si="23"/>
        <v>0</v>
      </c>
      <c r="H91" s="20">
        <f t="shared" si="23"/>
        <v>0</v>
      </c>
      <c r="I91" s="20">
        <f t="shared" si="23"/>
        <v>0</v>
      </c>
      <c r="J91" s="20">
        <f t="shared" si="23"/>
        <v>0</v>
      </c>
      <c r="K91" s="20">
        <f t="shared" si="23"/>
        <v>0</v>
      </c>
      <c r="L91" s="20">
        <f t="shared" si="23"/>
        <v>0</v>
      </c>
      <c r="M91" s="20">
        <f t="shared" si="23"/>
        <v>0</v>
      </c>
      <c r="N91" s="20">
        <f t="shared" si="23"/>
        <v>0</v>
      </c>
      <c r="O91" s="20">
        <f t="shared" si="23"/>
        <v>3170928.16</v>
      </c>
      <c r="P91" s="20">
        <f t="shared" si="23"/>
        <v>0</v>
      </c>
    </row>
    <row r="92" spans="1:16">
      <c r="A92" s="27" t="s">
        <v>60</v>
      </c>
      <c r="B92" s="23">
        <f>B91-B43</f>
        <v>7546851.8999999985</v>
      </c>
      <c r="C92" s="23">
        <f t="shared" ref="C92:P92" si="24">C91-C43</f>
        <v>171514.04999999981</v>
      </c>
      <c r="D92" s="23">
        <f t="shared" si="24"/>
        <v>540878.00000000012</v>
      </c>
      <c r="E92" s="23">
        <f t="shared" si="24"/>
        <v>-379531.77999999991</v>
      </c>
      <c r="F92" s="23">
        <f t="shared" si="24"/>
        <v>-523046.41000000003</v>
      </c>
      <c r="G92" s="23" t="e">
        <f t="shared" si="24"/>
        <v>#REF!</v>
      </c>
      <c r="H92" s="23" t="e">
        <f t="shared" si="24"/>
        <v>#REF!</v>
      </c>
      <c r="I92" s="23" t="e">
        <f t="shared" si="24"/>
        <v>#REF!</v>
      </c>
      <c r="J92" s="23" t="e">
        <f t="shared" si="24"/>
        <v>#REF!</v>
      </c>
      <c r="K92" s="23" t="e">
        <f t="shared" si="24"/>
        <v>#REF!</v>
      </c>
      <c r="L92" s="23" t="e">
        <f t="shared" si="24"/>
        <v>#REF!</v>
      </c>
      <c r="M92" s="23" t="e">
        <f t="shared" si="24"/>
        <v>#REF!</v>
      </c>
      <c r="N92" s="23" t="e">
        <f t="shared" si="24"/>
        <v>#REF!</v>
      </c>
      <c r="O92" s="23" t="e">
        <f t="shared" si="24"/>
        <v>#REF!</v>
      </c>
      <c r="P92" s="23" t="e">
        <f t="shared" si="24"/>
        <v>#REF!</v>
      </c>
    </row>
    <row r="93" spans="1:16">
      <c r="A93" s="28" t="s">
        <v>72</v>
      </c>
      <c r="B93" s="35">
        <f>B43/B71</f>
        <v>54.186194571428572</v>
      </c>
      <c r="C93" s="29">
        <f t="shared" ref="C93:O93" si="25">C43/C71</f>
        <v>34.566779173053497</v>
      </c>
      <c r="D93" s="29">
        <f t="shared" si="25"/>
        <v>28.599084510974123</v>
      </c>
      <c r="E93" s="29">
        <f t="shared" si="25"/>
        <v>171.63117449805222</v>
      </c>
      <c r="F93" s="29" t="e">
        <f>F43/F71</f>
        <v>#DIV/0!</v>
      </c>
      <c r="G93" s="29" t="e">
        <f t="shared" si="25"/>
        <v>#REF!</v>
      </c>
      <c r="H93" s="29" t="e">
        <f t="shared" si="25"/>
        <v>#REF!</v>
      </c>
      <c r="I93" s="29" t="e">
        <f t="shared" si="25"/>
        <v>#REF!</v>
      </c>
      <c r="J93" s="29" t="e">
        <f t="shared" si="25"/>
        <v>#REF!</v>
      </c>
      <c r="K93" s="29" t="e">
        <f t="shared" si="25"/>
        <v>#REF!</v>
      </c>
      <c r="L93" s="29" t="e">
        <f t="shared" si="25"/>
        <v>#REF!</v>
      </c>
      <c r="M93" s="29" t="e">
        <f t="shared" si="25"/>
        <v>#REF!</v>
      </c>
      <c r="N93" s="29" t="e">
        <f t="shared" si="25"/>
        <v>#REF!</v>
      </c>
      <c r="O93" s="29" t="e">
        <f t="shared" si="25"/>
        <v>#REF!</v>
      </c>
      <c r="P93" s="29" t="e">
        <f t="shared" ref="P93" si="26">B93-O93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ขั้นตอนการใช้แบบฟอร์ม</vt:lpstr>
      <vt:lpstr>กาญจนดิษฐ์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Sunitsa</cp:lastModifiedBy>
  <dcterms:created xsi:type="dcterms:W3CDTF">2014-12-04T03:48:45Z</dcterms:created>
  <dcterms:modified xsi:type="dcterms:W3CDTF">2015-06-18T09:41:07Z</dcterms:modified>
</cp:coreProperties>
</file>